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anghuang/Documents/My work - Teaching/2018 02 Fall CHE492 592 ECE438 538 Microfabrication/00 Figures/"/>
    </mc:Choice>
  </mc:AlternateContent>
  <xr:revisionPtr revIDLastSave="0" documentId="13_ncr:1_{B7A30F4A-8844-184D-91B7-8E4C6A48270A}" xr6:coauthVersionLast="36" xr6:coauthVersionMax="36" xr10:uidLastSave="{00000000-0000-0000-0000-000000000000}"/>
  <bookViews>
    <workbookView xWindow="380" yWindow="460" windowWidth="28400" windowHeight="16100" activeTab="1" xr2:uid="{9F7672D9-AD58-6E49-AB2C-0E3BEA41973C}"/>
  </bookViews>
  <sheets>
    <sheet name="B fixed dose diffusion" sheetId="1" r:id="rId1"/>
    <sheet name="POCl fixed conc diffusion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E115" i="1"/>
  <c r="E114" i="1"/>
  <c r="E113" i="1"/>
  <c r="E112" i="1"/>
  <c r="E111" i="1"/>
  <c r="E110" i="1"/>
  <c r="E109" i="1"/>
  <c r="B109" i="1"/>
  <c r="E108" i="1"/>
  <c r="E107" i="1"/>
  <c r="E106" i="1"/>
  <c r="B106" i="1"/>
  <c r="E105" i="1"/>
  <c r="E104" i="1"/>
  <c r="E103" i="1"/>
  <c r="E102" i="1"/>
  <c r="E101" i="1"/>
  <c r="E97" i="1"/>
  <c r="E96" i="1"/>
  <c r="E95" i="1"/>
  <c r="E94" i="1"/>
  <c r="E93" i="1"/>
  <c r="E92" i="1"/>
  <c r="E91" i="1"/>
  <c r="E90" i="1"/>
  <c r="B90" i="1"/>
  <c r="E89" i="1"/>
  <c r="E88" i="1"/>
  <c r="E87" i="1"/>
  <c r="B87" i="1"/>
  <c r="B92" i="1" s="1"/>
  <c r="F87" i="1" s="1"/>
  <c r="G87" i="1" s="1"/>
  <c r="E86" i="1"/>
  <c r="E85" i="1"/>
  <c r="E84" i="1"/>
  <c r="E83" i="1"/>
  <c r="E82" i="1"/>
  <c r="E78" i="1"/>
  <c r="E77" i="1"/>
  <c r="E76" i="1"/>
  <c r="E75" i="1"/>
  <c r="E74" i="1"/>
  <c r="E73" i="1"/>
  <c r="E72" i="1"/>
  <c r="E71" i="1"/>
  <c r="B71" i="1"/>
  <c r="E70" i="1"/>
  <c r="E69" i="1"/>
  <c r="E68" i="1"/>
  <c r="B68" i="1"/>
  <c r="E67" i="1"/>
  <c r="E66" i="1"/>
  <c r="E65" i="1"/>
  <c r="E64" i="1"/>
  <c r="E6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44" i="1"/>
  <c r="B54" i="1"/>
  <c r="F49" i="1" s="1"/>
  <c r="B52" i="1"/>
  <c r="B49" i="1"/>
  <c r="H57" i="1" l="1"/>
  <c r="H49" i="1"/>
  <c r="H48" i="1"/>
  <c r="I48" i="1" s="1"/>
  <c r="J48" i="1" s="1"/>
  <c r="H91" i="1"/>
  <c r="I91" i="1" s="1"/>
  <c r="J91" i="1" s="1"/>
  <c r="G56" i="1"/>
  <c r="F55" i="1"/>
  <c r="F47" i="1"/>
  <c r="H47" i="1" s="1"/>
  <c r="I47" i="1" s="1"/>
  <c r="H83" i="1"/>
  <c r="I83" i="1" s="1"/>
  <c r="F93" i="1"/>
  <c r="G93" i="1" s="1"/>
  <c r="F85" i="1"/>
  <c r="G85" i="1" s="1"/>
  <c r="F92" i="1"/>
  <c r="G92" i="1" s="1"/>
  <c r="J92" i="1" s="1"/>
  <c r="F84" i="1"/>
  <c r="G84" i="1" s="1"/>
  <c r="F56" i="1"/>
  <c r="F94" i="1"/>
  <c r="G94" i="1" s="1"/>
  <c r="F46" i="1"/>
  <c r="G46" i="1" s="1"/>
  <c r="F82" i="1"/>
  <c r="H82" i="1" s="1"/>
  <c r="I82" i="1" s="1"/>
  <c r="F90" i="1"/>
  <c r="H90" i="1" s="1"/>
  <c r="I90" i="1" s="1"/>
  <c r="F53" i="1"/>
  <c r="F91" i="1"/>
  <c r="G91" i="1" s="1"/>
  <c r="F83" i="1"/>
  <c r="G83" i="1" s="1"/>
  <c r="F59" i="1"/>
  <c r="H59" i="1" s="1"/>
  <c r="I59" i="1" s="1"/>
  <c r="F51" i="1"/>
  <c r="H51" i="1" s="1"/>
  <c r="I51" i="1" s="1"/>
  <c r="F97" i="1"/>
  <c r="G97" i="1" s="1"/>
  <c r="F89" i="1"/>
  <c r="G89" i="1" s="1"/>
  <c r="F54" i="1"/>
  <c r="H54" i="1" s="1"/>
  <c r="I54" i="1" s="1"/>
  <c r="H92" i="1"/>
  <c r="I92" i="1" s="1"/>
  <c r="F44" i="1"/>
  <c r="H44" i="1" s="1"/>
  <c r="I44" i="1" s="1"/>
  <c r="F58" i="1"/>
  <c r="H58" i="1" s="1"/>
  <c r="I58" i="1" s="1"/>
  <c r="F50" i="1"/>
  <c r="H50" i="1" s="1"/>
  <c r="I50" i="1" s="1"/>
  <c r="B73" i="1"/>
  <c r="F96" i="1"/>
  <c r="G96" i="1" s="1"/>
  <c r="F88" i="1"/>
  <c r="G88" i="1" s="1"/>
  <c r="B111" i="1"/>
  <c r="F48" i="1"/>
  <c r="G48" i="1" s="1"/>
  <c r="F86" i="1"/>
  <c r="G86" i="1" s="1"/>
  <c r="F45" i="1"/>
  <c r="F52" i="1"/>
  <c r="H52" i="1" s="1"/>
  <c r="I57" i="1"/>
  <c r="G49" i="1"/>
  <c r="F57" i="1"/>
  <c r="H56" i="1"/>
  <c r="H94" i="1"/>
  <c r="I94" i="1" s="1"/>
  <c r="F95" i="1"/>
  <c r="H95" i="1" s="1"/>
  <c r="I95" i="1" s="1"/>
  <c r="G82" i="1"/>
  <c r="G95" i="1"/>
  <c r="J95" i="1" s="1"/>
  <c r="H89" i="1"/>
  <c r="I89" i="1" s="1"/>
  <c r="H96" i="1"/>
  <c r="I96" i="1" s="1"/>
  <c r="J96" i="1" s="1"/>
  <c r="H97" i="1"/>
  <c r="I97" i="1" s="1"/>
  <c r="J97" i="1" s="1"/>
  <c r="H87" i="1"/>
  <c r="I87" i="1" s="1"/>
  <c r="J87" i="1" s="1"/>
  <c r="J83" i="1"/>
  <c r="J94" i="1"/>
  <c r="J89" i="1"/>
  <c r="J82" i="1"/>
  <c r="I52" i="1"/>
  <c r="I49" i="1"/>
  <c r="J49" i="1" s="1"/>
  <c r="G57" i="1"/>
  <c r="J57" i="1" s="1"/>
  <c r="G47" i="1"/>
  <c r="J47" i="1" s="1"/>
  <c r="G44" i="1"/>
  <c r="I56" i="1"/>
  <c r="J56" i="1" s="1"/>
  <c r="G54" i="1"/>
  <c r="N15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2" i="3"/>
  <c r="E54" i="3"/>
  <c r="E55" i="3"/>
  <c r="E56" i="3"/>
  <c r="E57" i="3"/>
  <c r="E58" i="3"/>
  <c r="E59" i="3"/>
  <c r="E60" i="3"/>
  <c r="E61" i="3"/>
  <c r="E62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2" i="3"/>
  <c r="B15" i="3"/>
  <c r="B10" i="3"/>
  <c r="B7" i="3"/>
  <c r="B12" i="3" s="1"/>
  <c r="F57" i="3" s="1"/>
  <c r="G57" i="3" s="1"/>
  <c r="H57" i="3" s="1"/>
  <c r="N10" i="3"/>
  <c r="N7" i="3"/>
  <c r="B15" i="1"/>
  <c r="B7" i="1"/>
  <c r="B10" i="1"/>
  <c r="J84" i="1" l="1"/>
  <c r="H53" i="1"/>
  <c r="I53" i="1" s="1"/>
  <c r="G53" i="1"/>
  <c r="J53" i="1" s="1"/>
  <c r="F68" i="1"/>
  <c r="F76" i="1"/>
  <c r="F69" i="1"/>
  <c r="F77" i="1"/>
  <c r="F75" i="1"/>
  <c r="F70" i="1"/>
  <c r="F78" i="1"/>
  <c r="F72" i="1"/>
  <c r="F67" i="1"/>
  <c r="F71" i="1"/>
  <c r="F63" i="1"/>
  <c r="F64" i="1"/>
  <c r="F65" i="1"/>
  <c r="F73" i="1"/>
  <c r="F66" i="1"/>
  <c r="F74" i="1"/>
  <c r="H46" i="1"/>
  <c r="I46" i="1" s="1"/>
  <c r="J46" i="1" s="1"/>
  <c r="G52" i="1"/>
  <c r="J52" i="1" s="1"/>
  <c r="G59" i="1"/>
  <c r="J59" i="1" s="1"/>
  <c r="J44" i="1"/>
  <c r="F27" i="3"/>
  <c r="G27" i="3" s="1"/>
  <c r="H27" i="3" s="1"/>
  <c r="F11" i="3"/>
  <c r="G11" i="3" s="1"/>
  <c r="H11" i="3" s="1"/>
  <c r="H88" i="1"/>
  <c r="I88" i="1" s="1"/>
  <c r="J88" i="1" s="1"/>
  <c r="H45" i="1"/>
  <c r="I45" i="1" s="1"/>
  <c r="J45" i="1" s="1"/>
  <c r="G45" i="1"/>
  <c r="F26" i="3"/>
  <c r="G26" i="3" s="1"/>
  <c r="H26" i="3" s="1"/>
  <c r="F10" i="3"/>
  <c r="G10" i="3" s="1"/>
  <c r="H10" i="3" s="1"/>
  <c r="G51" i="1"/>
  <c r="J51" i="1" s="1"/>
  <c r="H85" i="1"/>
  <c r="I85" i="1" s="1"/>
  <c r="J85" i="1" s="1"/>
  <c r="G50" i="1"/>
  <c r="J50" i="1" s="1"/>
  <c r="H55" i="1"/>
  <c r="I55" i="1" s="1"/>
  <c r="G55" i="1"/>
  <c r="J55" i="1" s="1"/>
  <c r="H86" i="1"/>
  <c r="I86" i="1" s="1"/>
  <c r="J86" i="1" s="1"/>
  <c r="F34" i="3"/>
  <c r="G34" i="3" s="1"/>
  <c r="H34" i="3" s="1"/>
  <c r="F18" i="3"/>
  <c r="G18" i="3" s="1"/>
  <c r="H18" i="3" s="1"/>
  <c r="F53" i="3"/>
  <c r="G53" i="3" s="1"/>
  <c r="H53" i="3" s="1"/>
  <c r="J54" i="1"/>
  <c r="G90" i="1"/>
  <c r="J90" i="1" s="1"/>
  <c r="F102" i="1"/>
  <c r="F110" i="1"/>
  <c r="F103" i="1"/>
  <c r="F111" i="1"/>
  <c r="F104" i="1"/>
  <c r="F112" i="1"/>
  <c r="F105" i="1"/>
  <c r="F113" i="1"/>
  <c r="F106" i="1"/>
  <c r="F114" i="1"/>
  <c r="F107" i="1"/>
  <c r="F115" i="1"/>
  <c r="F108" i="1"/>
  <c r="F116" i="1"/>
  <c r="F109" i="1"/>
  <c r="F101" i="1"/>
  <c r="G58" i="1"/>
  <c r="J58" i="1" s="1"/>
  <c r="H93" i="1"/>
  <c r="I93" i="1" s="1"/>
  <c r="J93" i="1" s="1"/>
  <c r="H84" i="1"/>
  <c r="I84" i="1" s="1"/>
  <c r="F37" i="3"/>
  <c r="G37" i="3" s="1"/>
  <c r="H37" i="3" s="1"/>
  <c r="F28" i="3"/>
  <c r="G28" i="3" s="1"/>
  <c r="H28" i="3" s="1"/>
  <c r="F12" i="3"/>
  <c r="G12" i="3" s="1"/>
  <c r="H12" i="3" s="1"/>
  <c r="F40" i="3"/>
  <c r="G40" i="3" s="1"/>
  <c r="H40" i="3" s="1"/>
  <c r="F60" i="3"/>
  <c r="G60" i="3" s="1"/>
  <c r="H60" i="3" s="1"/>
  <c r="F47" i="3"/>
  <c r="G47" i="3" s="1"/>
  <c r="H47" i="3" s="1"/>
  <c r="N12" i="3"/>
  <c r="F43" i="3"/>
  <c r="G43" i="3" s="1"/>
  <c r="H43" i="3" s="1"/>
  <c r="F33" i="3"/>
  <c r="G33" i="3" s="1"/>
  <c r="H33" i="3" s="1"/>
  <c r="F52" i="3"/>
  <c r="G52" i="3" s="1"/>
  <c r="H52" i="3" s="1"/>
  <c r="F2" i="3"/>
  <c r="G2" i="3" s="1"/>
  <c r="H2" i="3" s="1"/>
  <c r="I2" i="3" s="1"/>
  <c r="F21" i="3"/>
  <c r="G21" i="3" s="1"/>
  <c r="H21" i="3" s="1"/>
  <c r="F6" i="3"/>
  <c r="G6" i="3" s="1"/>
  <c r="H6" i="3" s="1"/>
  <c r="F32" i="3"/>
  <c r="G32" i="3" s="1"/>
  <c r="H32" i="3" s="1"/>
  <c r="F24" i="3"/>
  <c r="G24" i="3" s="1"/>
  <c r="H24" i="3" s="1"/>
  <c r="F16" i="3"/>
  <c r="G16" i="3" s="1"/>
  <c r="H16" i="3" s="1"/>
  <c r="F8" i="3"/>
  <c r="G8" i="3" s="1"/>
  <c r="H8" i="3" s="1"/>
  <c r="F42" i="3"/>
  <c r="G42" i="3" s="1"/>
  <c r="H42" i="3" s="1"/>
  <c r="F39" i="3"/>
  <c r="G39" i="3" s="1"/>
  <c r="H39" i="3" s="1"/>
  <c r="F62" i="3"/>
  <c r="G62" i="3" s="1"/>
  <c r="H62" i="3" s="1"/>
  <c r="F59" i="3"/>
  <c r="G59" i="3" s="1"/>
  <c r="H59" i="3" s="1"/>
  <c r="F7" i="3"/>
  <c r="G7" i="3" s="1"/>
  <c r="H7" i="3" s="1"/>
  <c r="F17" i="3"/>
  <c r="G17" i="3" s="1"/>
  <c r="H17" i="3" s="1"/>
  <c r="F49" i="3"/>
  <c r="G49" i="3" s="1"/>
  <c r="H49" i="3" s="1"/>
  <c r="F36" i="3"/>
  <c r="G36" i="3" s="1"/>
  <c r="H36" i="3" s="1"/>
  <c r="F56" i="3"/>
  <c r="G56" i="3" s="1"/>
  <c r="H56" i="3" s="1"/>
  <c r="F35" i="3"/>
  <c r="G35" i="3" s="1"/>
  <c r="H35" i="3" s="1"/>
  <c r="F20" i="3"/>
  <c r="G20" i="3" s="1"/>
  <c r="H20" i="3" s="1"/>
  <c r="F5" i="3"/>
  <c r="G5" i="3" s="1"/>
  <c r="H5" i="3" s="1"/>
  <c r="F23" i="3"/>
  <c r="G23" i="3" s="1"/>
  <c r="H23" i="3" s="1"/>
  <c r="F15" i="3"/>
  <c r="G15" i="3" s="1"/>
  <c r="H15" i="3" s="1"/>
  <c r="F48" i="3"/>
  <c r="G48" i="3" s="1"/>
  <c r="H48" i="3" s="1"/>
  <c r="F45" i="3"/>
  <c r="G45" i="3" s="1"/>
  <c r="H45" i="3" s="1"/>
  <c r="F46" i="3"/>
  <c r="G46" i="3" s="1"/>
  <c r="H46" i="3" s="1"/>
  <c r="F22" i="3"/>
  <c r="G22" i="3" s="1"/>
  <c r="H22" i="3" s="1"/>
  <c r="F9" i="3"/>
  <c r="G9" i="3" s="1"/>
  <c r="H9" i="3" s="1"/>
  <c r="F19" i="3"/>
  <c r="G19" i="3" s="1"/>
  <c r="H19" i="3" s="1"/>
  <c r="F38" i="3"/>
  <c r="G38" i="3" s="1"/>
  <c r="H38" i="3" s="1"/>
  <c r="F55" i="3"/>
  <c r="G55" i="3" s="1"/>
  <c r="H55" i="3" s="1"/>
  <c r="F30" i="3"/>
  <c r="G30" i="3" s="1"/>
  <c r="H30" i="3" s="1"/>
  <c r="F14" i="3"/>
  <c r="G14" i="3" s="1"/>
  <c r="H14" i="3" s="1"/>
  <c r="F3" i="3"/>
  <c r="G3" i="3" s="1"/>
  <c r="H3" i="3" s="1"/>
  <c r="F44" i="3"/>
  <c r="G44" i="3" s="1"/>
  <c r="H44" i="3" s="1"/>
  <c r="F41" i="3"/>
  <c r="G41" i="3" s="1"/>
  <c r="H41" i="3" s="1"/>
  <c r="F61" i="3"/>
  <c r="G61" i="3" s="1"/>
  <c r="H61" i="3" s="1"/>
  <c r="F25" i="3"/>
  <c r="G25" i="3" s="1"/>
  <c r="H25" i="3" s="1"/>
  <c r="F31" i="3"/>
  <c r="G31" i="3" s="1"/>
  <c r="H31" i="3" s="1"/>
  <c r="F4" i="3"/>
  <c r="G4" i="3" s="1"/>
  <c r="H4" i="3" s="1"/>
  <c r="F51" i="3"/>
  <c r="G51" i="3" s="1"/>
  <c r="H51" i="3" s="1"/>
  <c r="F58" i="3"/>
  <c r="G58" i="3" s="1"/>
  <c r="H58" i="3" s="1"/>
  <c r="F29" i="3"/>
  <c r="G29" i="3" s="1"/>
  <c r="H29" i="3" s="1"/>
  <c r="F13" i="3"/>
  <c r="G13" i="3" s="1"/>
  <c r="H13" i="3" s="1"/>
  <c r="F50" i="3"/>
  <c r="G50" i="3" s="1"/>
  <c r="H50" i="3" s="1"/>
  <c r="F54" i="3"/>
  <c r="G54" i="3" s="1"/>
  <c r="H54" i="3" s="1"/>
  <c r="B12" i="1"/>
  <c r="H114" i="1" l="1"/>
  <c r="I114" i="1" s="1"/>
  <c r="G114" i="1"/>
  <c r="J114" i="1" s="1"/>
  <c r="H110" i="1"/>
  <c r="I110" i="1" s="1"/>
  <c r="G110" i="1"/>
  <c r="J110" i="1" s="1"/>
  <c r="G67" i="1"/>
  <c r="H67" i="1"/>
  <c r="I67" i="1" s="1"/>
  <c r="G68" i="1"/>
  <c r="H68" i="1"/>
  <c r="I68" i="1" s="1"/>
  <c r="J68" i="1" s="1"/>
  <c r="G106" i="1"/>
  <c r="H106" i="1"/>
  <c r="I106" i="1" s="1"/>
  <c r="J106" i="1" s="1"/>
  <c r="G102" i="1"/>
  <c r="H102" i="1"/>
  <c r="I102" i="1" s="1"/>
  <c r="G74" i="1"/>
  <c r="H74" i="1"/>
  <c r="I74" i="1" s="1"/>
  <c r="G72" i="1"/>
  <c r="H72" i="1"/>
  <c r="I72" i="1" s="1"/>
  <c r="H101" i="1"/>
  <c r="I101" i="1" s="1"/>
  <c r="G101" i="1"/>
  <c r="J101" i="1" s="1"/>
  <c r="G113" i="1"/>
  <c r="H113" i="1"/>
  <c r="I113" i="1" s="1"/>
  <c r="H66" i="1"/>
  <c r="I66" i="1" s="1"/>
  <c r="G66" i="1"/>
  <c r="J66" i="1" s="1"/>
  <c r="G78" i="1"/>
  <c r="H78" i="1"/>
  <c r="I78" i="1" s="1"/>
  <c r="J78" i="1" s="1"/>
  <c r="H109" i="1"/>
  <c r="I109" i="1" s="1"/>
  <c r="G109" i="1"/>
  <c r="J109" i="1" s="1"/>
  <c r="G105" i="1"/>
  <c r="J105" i="1" s="1"/>
  <c r="H105" i="1"/>
  <c r="I105" i="1" s="1"/>
  <c r="G73" i="1"/>
  <c r="H73" i="1"/>
  <c r="I73" i="1" s="1"/>
  <c r="G70" i="1"/>
  <c r="H70" i="1"/>
  <c r="I70" i="1" s="1"/>
  <c r="J70" i="1" s="1"/>
  <c r="G116" i="1"/>
  <c r="H116" i="1"/>
  <c r="I116" i="1" s="1"/>
  <c r="J116" i="1" s="1"/>
  <c r="G112" i="1"/>
  <c r="J112" i="1" s="1"/>
  <c r="H112" i="1"/>
  <c r="I112" i="1" s="1"/>
  <c r="G65" i="1"/>
  <c r="H65" i="1"/>
  <c r="I65" i="1" s="1"/>
  <c r="G75" i="1"/>
  <c r="H75" i="1"/>
  <c r="I75" i="1" s="1"/>
  <c r="J75" i="1" s="1"/>
  <c r="G108" i="1"/>
  <c r="H108" i="1"/>
  <c r="I108" i="1" s="1"/>
  <c r="J108" i="1" s="1"/>
  <c r="H104" i="1"/>
  <c r="I104" i="1" s="1"/>
  <c r="G104" i="1"/>
  <c r="G64" i="1"/>
  <c r="H64" i="1"/>
  <c r="I64" i="1" s="1"/>
  <c r="J64" i="1" s="1"/>
  <c r="G77" i="1"/>
  <c r="H77" i="1"/>
  <c r="I77" i="1" s="1"/>
  <c r="G115" i="1"/>
  <c r="H115" i="1"/>
  <c r="I115" i="1" s="1"/>
  <c r="G111" i="1"/>
  <c r="J111" i="1" s="1"/>
  <c r="H111" i="1"/>
  <c r="I111" i="1" s="1"/>
  <c r="G63" i="1"/>
  <c r="H63" i="1"/>
  <c r="I63" i="1" s="1"/>
  <c r="G69" i="1"/>
  <c r="H69" i="1"/>
  <c r="I69" i="1" s="1"/>
  <c r="J69" i="1" s="1"/>
  <c r="G107" i="1"/>
  <c r="H107" i="1"/>
  <c r="I107" i="1" s="1"/>
  <c r="J107" i="1" s="1"/>
  <c r="G103" i="1"/>
  <c r="J103" i="1" s="1"/>
  <c r="H103" i="1"/>
  <c r="I103" i="1" s="1"/>
  <c r="G71" i="1"/>
  <c r="H71" i="1"/>
  <c r="I71" i="1" s="1"/>
  <c r="J71" i="1" s="1"/>
  <c r="G76" i="1"/>
  <c r="H76" i="1"/>
  <c r="I76" i="1" s="1"/>
  <c r="R9" i="3"/>
  <c r="T9" i="3" s="1"/>
  <c r="R17" i="3"/>
  <c r="T17" i="3" s="1"/>
  <c r="R25" i="3"/>
  <c r="T25" i="3" s="1"/>
  <c r="R33" i="3"/>
  <c r="T33" i="3" s="1"/>
  <c r="R32" i="3"/>
  <c r="T32" i="3" s="1"/>
  <c r="U32" i="3" s="1"/>
  <c r="R10" i="3"/>
  <c r="T10" i="3" s="1"/>
  <c r="U10" i="3" s="1"/>
  <c r="R18" i="3"/>
  <c r="T18" i="3" s="1"/>
  <c r="U18" i="3" s="1"/>
  <c r="R26" i="3"/>
  <c r="T26" i="3" s="1"/>
  <c r="U26" i="3" s="1"/>
  <c r="R34" i="3"/>
  <c r="T34" i="3" s="1"/>
  <c r="U34" i="3" s="1"/>
  <c r="R14" i="3"/>
  <c r="T14" i="3" s="1"/>
  <c r="R31" i="3"/>
  <c r="T31" i="3" s="1"/>
  <c r="U31" i="3" s="1"/>
  <c r="R8" i="3"/>
  <c r="T8" i="3" s="1"/>
  <c r="U8" i="3" s="1"/>
  <c r="R16" i="3"/>
  <c r="T16" i="3" s="1"/>
  <c r="U16" i="3" s="1"/>
  <c r="R3" i="3"/>
  <c r="T3" i="3" s="1"/>
  <c r="U3" i="3" s="1"/>
  <c r="R11" i="3"/>
  <c r="T11" i="3" s="1"/>
  <c r="U11" i="3" s="1"/>
  <c r="R19" i="3"/>
  <c r="T19" i="3" s="1"/>
  <c r="U19" i="3" s="1"/>
  <c r="R27" i="3"/>
  <c r="T27" i="3" s="1"/>
  <c r="R35" i="3"/>
  <c r="T35" i="3" s="1"/>
  <c r="U35" i="3" s="1"/>
  <c r="R22" i="3"/>
  <c r="T22" i="3" s="1"/>
  <c r="R15" i="3"/>
  <c r="T15" i="3" s="1"/>
  <c r="U15" i="3" s="1"/>
  <c r="R24" i="3"/>
  <c r="T24" i="3" s="1"/>
  <c r="U24" i="3" s="1"/>
  <c r="R4" i="3"/>
  <c r="T4" i="3" s="1"/>
  <c r="U4" i="3" s="1"/>
  <c r="R12" i="3"/>
  <c r="T12" i="3" s="1"/>
  <c r="U12" i="3" s="1"/>
  <c r="R20" i="3"/>
  <c r="T20" i="3" s="1"/>
  <c r="U20" i="3" s="1"/>
  <c r="R28" i="3"/>
  <c r="T28" i="3" s="1"/>
  <c r="R2" i="3"/>
  <c r="T2" i="3" s="1"/>
  <c r="U2" i="3" s="1"/>
  <c r="R7" i="3"/>
  <c r="T7" i="3" s="1"/>
  <c r="U7" i="3" s="1"/>
  <c r="R23" i="3"/>
  <c r="T23" i="3" s="1"/>
  <c r="U23" i="3" s="1"/>
  <c r="R5" i="3"/>
  <c r="T5" i="3" s="1"/>
  <c r="U5" i="3" s="1"/>
  <c r="R13" i="3"/>
  <c r="T13" i="3" s="1"/>
  <c r="U13" i="3" s="1"/>
  <c r="R21" i="3"/>
  <c r="T21" i="3" s="1"/>
  <c r="U21" i="3" s="1"/>
  <c r="R29" i="3"/>
  <c r="T29" i="3" s="1"/>
  <c r="U29" i="3" s="1"/>
  <c r="R6" i="3"/>
  <c r="T6" i="3" s="1"/>
  <c r="U6" i="3" s="1"/>
  <c r="R30" i="3"/>
  <c r="T30" i="3" s="1"/>
  <c r="U22" i="3"/>
  <c r="U25" i="3"/>
  <c r="U30" i="3"/>
  <c r="U9" i="3"/>
  <c r="U27" i="3"/>
  <c r="I3" i="3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N2" i="3" s="1"/>
  <c r="U28" i="3"/>
  <c r="U17" i="3"/>
  <c r="U33" i="3"/>
  <c r="U14" i="3"/>
  <c r="E35" i="1"/>
  <c r="E34" i="1"/>
  <c r="E4" i="1"/>
  <c r="F4" i="1" s="1"/>
  <c r="E2" i="1"/>
  <c r="E3" i="1"/>
  <c r="E12" i="1"/>
  <c r="E20" i="1"/>
  <c r="E28" i="1"/>
  <c r="E9" i="1"/>
  <c r="E18" i="1"/>
  <c r="E27" i="1"/>
  <c r="E5" i="1"/>
  <c r="E13" i="1"/>
  <c r="E21" i="1"/>
  <c r="E29" i="1"/>
  <c r="E8" i="1"/>
  <c r="E32" i="1"/>
  <c r="E17" i="1"/>
  <c r="E33" i="1"/>
  <c r="E19" i="1"/>
  <c r="E6" i="1"/>
  <c r="E14" i="1"/>
  <c r="E22" i="1"/>
  <c r="E30" i="1"/>
  <c r="E16" i="1"/>
  <c r="E10" i="1"/>
  <c r="E7" i="1"/>
  <c r="E15" i="1"/>
  <c r="E23" i="1"/>
  <c r="E31" i="1"/>
  <c r="E24" i="1"/>
  <c r="E25" i="1"/>
  <c r="E11" i="1"/>
  <c r="E26" i="1"/>
  <c r="J76" i="1" l="1"/>
  <c r="J77" i="1"/>
  <c r="J72" i="1"/>
  <c r="J63" i="1"/>
  <c r="J65" i="1"/>
  <c r="J73" i="1"/>
  <c r="J74" i="1"/>
  <c r="J67" i="1"/>
  <c r="J104" i="1"/>
  <c r="J113" i="1"/>
  <c r="J102" i="1"/>
  <c r="J115" i="1"/>
  <c r="S16" i="3"/>
  <c r="V16" i="3" s="1"/>
  <c r="S28" i="3"/>
  <c r="V28" i="3" s="1"/>
  <c r="S31" i="3"/>
  <c r="V31" i="3" s="1"/>
  <c r="S8" i="3"/>
  <c r="V8" i="3" s="1"/>
  <c r="S7" i="3"/>
  <c r="V7" i="3" s="1"/>
  <c r="S2" i="3"/>
  <c r="V2" i="3" s="1"/>
  <c r="S6" i="3"/>
  <c r="V6" i="3" s="1"/>
  <c r="S35" i="3"/>
  <c r="V35" i="3" s="1"/>
  <c r="S34" i="3"/>
  <c r="V34" i="3" s="1"/>
  <c r="S26" i="3"/>
  <c r="V26" i="3" s="1"/>
  <c r="S22" i="3"/>
  <c r="V22" i="3" s="1"/>
  <c r="S21" i="3"/>
  <c r="V21" i="3" s="1"/>
  <c r="S14" i="3"/>
  <c r="V14" i="3" s="1"/>
  <c r="S33" i="3"/>
  <c r="V33" i="3" s="1"/>
  <c r="S4" i="3"/>
  <c r="V4" i="3" s="1"/>
  <c r="S11" i="3"/>
  <c r="V11" i="3" s="1"/>
  <c r="S3" i="3"/>
  <c r="S24" i="3"/>
  <c r="V24" i="3" s="1"/>
  <c r="S32" i="3"/>
  <c r="V32" i="3" s="1"/>
  <c r="S29" i="3"/>
  <c r="V29" i="3" s="1"/>
  <c r="S17" i="3"/>
  <c r="V17" i="3" s="1"/>
  <c r="S27" i="3"/>
  <c r="V27" i="3" s="1"/>
  <c r="S15" i="3"/>
  <c r="V15" i="3" s="1"/>
  <c r="S10" i="3"/>
  <c r="V10" i="3" s="1"/>
  <c r="S30" i="3"/>
  <c r="V30" i="3" s="1"/>
  <c r="S19" i="3"/>
  <c r="V19" i="3" s="1"/>
  <c r="S20" i="3"/>
  <c r="V20" i="3" s="1"/>
  <c r="S5" i="3"/>
  <c r="V5" i="3" s="1"/>
  <c r="S23" i="3"/>
  <c r="V23" i="3" s="1"/>
  <c r="S25" i="3"/>
  <c r="V25" i="3" s="1"/>
  <c r="S9" i="3"/>
  <c r="V9" i="3" s="1"/>
  <c r="S13" i="3"/>
  <c r="V13" i="3" s="1"/>
  <c r="S18" i="3"/>
  <c r="V18" i="3" s="1"/>
  <c r="S12" i="3"/>
  <c r="V12" i="3" s="1"/>
  <c r="V3" i="3"/>
  <c r="G4" i="1"/>
  <c r="H4" i="1" s="1"/>
  <c r="I4" i="1" s="1"/>
  <c r="F34" i="1"/>
  <c r="G34" i="1"/>
  <c r="H34" i="1" s="1"/>
  <c r="F35" i="1"/>
  <c r="G35" i="1"/>
  <c r="H35" i="1" s="1"/>
  <c r="I35" i="1" s="1"/>
  <c r="F2" i="1"/>
  <c r="G2" i="1"/>
  <c r="H2" i="1" s="1"/>
  <c r="F3" i="1"/>
  <c r="G3" i="1"/>
  <c r="H3" i="1" s="1"/>
  <c r="G17" i="1"/>
  <c r="H17" i="1" s="1"/>
  <c r="F17" i="1"/>
  <c r="G25" i="1"/>
  <c r="H25" i="1" s="1"/>
  <c r="F25" i="1"/>
  <c r="G32" i="1"/>
  <c r="H32" i="1" s="1"/>
  <c r="F32" i="1"/>
  <c r="G30" i="1"/>
  <c r="H30" i="1" s="1"/>
  <c r="F30" i="1"/>
  <c r="G31" i="1"/>
  <c r="H31" i="1" s="1"/>
  <c r="F31" i="1"/>
  <c r="G20" i="1"/>
  <c r="H20" i="1" s="1"/>
  <c r="F20" i="1"/>
  <c r="G26" i="1"/>
  <c r="H26" i="1" s="1"/>
  <c r="F26" i="1"/>
  <c r="G19" i="1"/>
  <c r="H19" i="1" s="1"/>
  <c r="F19" i="1"/>
  <c r="G11" i="1"/>
  <c r="H11" i="1" s="1"/>
  <c r="F11" i="1"/>
  <c r="G33" i="1"/>
  <c r="H33" i="1" s="1"/>
  <c r="F33" i="1"/>
  <c r="F18" i="1"/>
  <c r="G18" i="1"/>
  <c r="H18" i="1" s="1"/>
  <c r="G9" i="1"/>
  <c r="H9" i="1" s="1"/>
  <c r="F9" i="1"/>
  <c r="F8" i="1"/>
  <c r="G8" i="1"/>
  <c r="G22" i="1"/>
  <c r="H22" i="1" s="1"/>
  <c r="F22" i="1"/>
  <c r="G23" i="1"/>
  <c r="H23" i="1" s="1"/>
  <c r="F23" i="1"/>
  <c r="G14" i="1"/>
  <c r="H14" i="1" s="1"/>
  <c r="F14" i="1"/>
  <c r="G21" i="1"/>
  <c r="H21" i="1" s="1"/>
  <c r="F21" i="1"/>
  <c r="G12" i="1"/>
  <c r="H12" i="1" s="1"/>
  <c r="F12" i="1"/>
  <c r="G7" i="1"/>
  <c r="H7" i="1" s="1"/>
  <c r="F7" i="1"/>
  <c r="G5" i="1"/>
  <c r="H5" i="1" s="1"/>
  <c r="F5" i="1"/>
  <c r="G27" i="1"/>
  <c r="H27" i="1" s="1"/>
  <c r="F27" i="1"/>
  <c r="G10" i="1"/>
  <c r="H10" i="1" s="1"/>
  <c r="F10" i="1"/>
  <c r="F16" i="1"/>
  <c r="G16" i="1"/>
  <c r="H16" i="1" s="1"/>
  <c r="G24" i="1"/>
  <c r="H24" i="1" s="1"/>
  <c r="F24" i="1"/>
  <c r="G28" i="1"/>
  <c r="H28" i="1" s="1"/>
  <c r="F28" i="1"/>
  <c r="G29" i="1"/>
  <c r="H29" i="1" s="1"/>
  <c r="F29" i="1"/>
  <c r="G15" i="1"/>
  <c r="H15" i="1" s="1"/>
  <c r="F15" i="1"/>
  <c r="G6" i="1"/>
  <c r="H6" i="1" s="1"/>
  <c r="F6" i="1"/>
  <c r="G13" i="1"/>
  <c r="H13" i="1" s="1"/>
  <c r="F13" i="1"/>
  <c r="I34" i="1" l="1"/>
  <c r="H8" i="1"/>
  <c r="I8" i="1" s="1"/>
  <c r="I3" i="1"/>
  <c r="I2" i="1"/>
  <c r="I16" i="1"/>
  <c r="I18" i="1"/>
  <c r="I11" i="1"/>
  <c r="I14" i="1"/>
  <c r="I9" i="1"/>
  <c r="I19" i="1"/>
  <c r="I30" i="1"/>
  <c r="I17" i="1"/>
  <c r="I10" i="1"/>
  <c r="I32" i="1"/>
  <c r="I27" i="1"/>
  <c r="I20" i="1"/>
  <c r="I7" i="1"/>
  <c r="I28" i="1"/>
  <c r="I22" i="1"/>
  <c r="I25" i="1"/>
  <c r="I6" i="1"/>
  <c r="I24" i="1"/>
  <c r="I21" i="1"/>
  <c r="I31" i="1"/>
  <c r="I26" i="1"/>
  <c r="I29" i="1"/>
  <c r="I23" i="1"/>
  <c r="I13" i="1"/>
  <c r="I12" i="1"/>
  <c r="I33" i="1"/>
  <c r="I15" i="1"/>
  <c r="I5" i="1"/>
</calcChain>
</file>

<file path=xl/sharedStrings.xml><?xml version="1.0" encoding="utf-8"?>
<sst xmlns="http://schemas.openxmlformats.org/spreadsheetml/2006/main" count="185" uniqueCount="34">
  <si>
    <t>Q</t>
  </si>
  <si>
    <t>atom/cm2</t>
  </si>
  <si>
    <t>Pi</t>
  </si>
  <si>
    <t>D</t>
  </si>
  <si>
    <t>D_0</t>
  </si>
  <si>
    <t>EA</t>
  </si>
  <si>
    <t>k</t>
  </si>
  <si>
    <t>eV</t>
  </si>
  <si>
    <t>J/K</t>
  </si>
  <si>
    <t>cm2/s</t>
  </si>
  <si>
    <t>T</t>
  </si>
  <si>
    <t>C</t>
  </si>
  <si>
    <t>K</t>
  </si>
  <si>
    <t>J</t>
  </si>
  <si>
    <t>x</t>
  </si>
  <si>
    <t>𝑥/(2√𝐷𝑡)</t>
  </si>
  <si>
    <t>Q/(√𝜋𝐷𝑡)</t>
  </si>
  <si>
    <t>nm</t>
  </si>
  <si>
    <t>cm</t>
  </si>
  <si>
    <t>𝑒𝑥𝑝[−(𝑥/(2√𝐷𝑡))^2 ]</t>
  </si>
  <si>
    <t>t</t>
  </si>
  <si>
    <t>√𝐷𝑡</t>
  </si>
  <si>
    <t>N</t>
  </si>
  <si>
    <t>N0</t>
  </si>
  <si>
    <t>atom/cm3</t>
  </si>
  <si>
    <t>min</t>
  </si>
  <si>
    <t>sec</t>
  </si>
  <si>
    <t>x/2√𝐷𝑡</t>
  </si>
  <si>
    <t>N0*erfc(x/2√𝐷𝑡)</t>
  </si>
  <si>
    <t>erfc(x/2√𝐷𝑡)</t>
  </si>
  <si>
    <t>x(cm)</t>
  </si>
  <si>
    <t>x (nm)</t>
  </si>
  <si>
    <t>x, cm</t>
  </si>
  <si>
    <t>x,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</si>
</sst>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/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D2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 fixed dose diffusion'!$D$2:$D$35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  <c:pt idx="9">
                  <c:v>150</c:v>
                </c:pt>
                <c:pt idx="10">
                  <c:v>180</c:v>
                </c:pt>
                <c:pt idx="11">
                  <c:v>210</c:v>
                </c:pt>
                <c:pt idx="12">
                  <c:v>240</c:v>
                </c:pt>
                <c:pt idx="13">
                  <c:v>270</c:v>
                </c:pt>
                <c:pt idx="14">
                  <c:v>300</c:v>
                </c:pt>
                <c:pt idx="15">
                  <c:v>400</c:v>
                </c:pt>
                <c:pt idx="16">
                  <c:v>500</c:v>
                </c:pt>
                <c:pt idx="17">
                  <c:v>600</c:v>
                </c:pt>
                <c:pt idx="18">
                  <c:v>700</c:v>
                </c:pt>
                <c:pt idx="19">
                  <c:v>800</c:v>
                </c:pt>
                <c:pt idx="20">
                  <c:v>900</c:v>
                </c:pt>
                <c:pt idx="21">
                  <c:v>1000</c:v>
                </c:pt>
                <c:pt idx="22">
                  <c:v>1200</c:v>
                </c:pt>
                <c:pt idx="23">
                  <c:v>1400</c:v>
                </c:pt>
                <c:pt idx="24">
                  <c:v>1600</c:v>
                </c:pt>
                <c:pt idx="25">
                  <c:v>1800</c:v>
                </c:pt>
                <c:pt idx="26">
                  <c:v>2000</c:v>
                </c:pt>
                <c:pt idx="27">
                  <c:v>2200</c:v>
                </c:pt>
                <c:pt idx="28">
                  <c:v>2400</c:v>
                </c:pt>
                <c:pt idx="29">
                  <c:v>2600</c:v>
                </c:pt>
                <c:pt idx="30">
                  <c:v>2800</c:v>
                </c:pt>
                <c:pt idx="31">
                  <c:v>3000</c:v>
                </c:pt>
                <c:pt idx="32">
                  <c:v>4000</c:v>
                </c:pt>
                <c:pt idx="33">
                  <c:v>5000</c:v>
                </c:pt>
              </c:numCache>
            </c:numRef>
          </c:xVal>
          <c:yVal>
            <c:numRef>
              <c:f>'B fixed dose diffusion'!$I$2:$I$35</c:f>
              <c:numCache>
                <c:formatCode>0.00E+00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1.0486375419201319E-147</c:v>
                </c:pt>
                <c:pt idx="4">
                  <c:v>2.3942979497019188E-66</c:v>
                </c:pt>
                <c:pt idx="5">
                  <c:v>2.8894942020327493E-39</c:v>
                </c:pt>
                <c:pt idx="6">
                  <c:v>3.0199245509639931E-12</c:v>
                </c:pt>
                <c:pt idx="7">
                  <c:v>2.8087530111283589E-3</c:v>
                </c:pt>
                <c:pt idx="8">
                  <c:v>82.096704959079531</c:v>
                </c:pt>
                <c:pt idx="9">
                  <c:v>38268.341987429834</c:v>
                </c:pt>
                <c:pt idx="10">
                  <c:v>2262359.6215951513</c:v>
                </c:pt>
                <c:pt idx="11">
                  <c:v>41198648.829774857</c:v>
                </c:pt>
                <c:pt idx="12">
                  <c:v>359942430.23283899</c:v>
                </c:pt>
                <c:pt idx="13">
                  <c:v>1929169441.5615935</c:v>
                </c:pt>
                <c:pt idx="14">
                  <c:v>7349579656.1219702</c:v>
                </c:pt>
                <c:pt idx="15">
                  <c:v>145304008749.63257</c:v>
                </c:pt>
                <c:pt idx="16">
                  <c:v>849010902979.40039</c:v>
                </c:pt>
                <c:pt idx="17">
                  <c:v>2708422604239.874</c:v>
                </c:pt>
                <c:pt idx="18">
                  <c:v>6128884724186.1094</c:v>
                </c:pt>
                <c:pt idx="19">
                  <c:v>11206997963079.516</c:v>
                </c:pt>
                <c:pt idx="20">
                  <c:v>17796193079355.93</c:v>
                </c:pt>
                <c:pt idx="21">
                  <c:v>25620029498187.484</c:v>
                </c:pt>
                <c:pt idx="22">
                  <c:v>43720578022646.609</c:v>
                </c:pt>
                <c:pt idx="23">
                  <c:v>63282220443418.688</c:v>
                </c:pt>
                <c:pt idx="24">
                  <c:v>82763270211427.406</c:v>
                </c:pt>
                <c:pt idx="25">
                  <c:v>101267110890718.88</c:v>
                </c:pt>
                <c:pt idx="26">
                  <c:v>118346469194886.89</c:v>
                </c:pt>
                <c:pt idx="27">
                  <c:v>133831429077827.09</c:v>
                </c:pt>
                <c:pt idx="28">
                  <c:v>147711098799870.28</c:v>
                </c:pt>
                <c:pt idx="29">
                  <c:v>160059508184472.88</c:v>
                </c:pt>
                <c:pt idx="30">
                  <c:v>170991427704654.38</c:v>
                </c:pt>
                <c:pt idx="31">
                  <c:v>180636940392621.66</c:v>
                </c:pt>
                <c:pt idx="32">
                  <c:v>213887619343274.78</c:v>
                </c:pt>
                <c:pt idx="33">
                  <c:v>230802074434101.16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38-7F45-A129-EAABBFFA8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743760"/>
        <c:axId val="660745440"/>
      </c:scatterChart>
      <c:valAx>
        <c:axId val="660743760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745440"/>
        <c:crossesAt val="1.0000000000000004E-6"/>
        <c:crossBetween val="midCat"/>
      </c:valAx>
      <c:valAx>
        <c:axId val="660745440"/>
        <c:scaling>
          <c:logBase val="10"/>
          <c:orientation val="minMax"/>
          <c:max val="1E+16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743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>
              <a:solidFill>
                <a:srgbClr val="2D26ED"/>
              </a:solidFill>
            </a:ln>
          </c:spPr>
          <c:marker>
            <c:spPr>
              <a:solidFill>
                <a:srgbClr val="2D26ED"/>
              </a:solidFill>
              <a:ln>
                <a:solidFill>
                  <a:srgbClr val="2D26ED"/>
                </a:solidFill>
              </a:ln>
            </c:spPr>
          </c:marker>
          <c:xVal>
            <c:numRef>
              <c:f>'B fixed dose diffusion'!$D$44:$D$59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'B fixed dose diffusion'!$J$101:$J$116</c:f>
              <c:numCache>
                <c:formatCode>0.00E+00</c:formatCode>
                <c:ptCount val="16"/>
                <c:pt idx="0">
                  <c:v>488962979642233.31</c:v>
                </c:pt>
                <c:pt idx="1">
                  <c:v>485305950478018.38</c:v>
                </c:pt>
                <c:pt idx="2">
                  <c:v>474498155145722.62</c:v>
                </c:pt>
                <c:pt idx="3">
                  <c:v>457017378333306.5</c:v>
                </c:pt>
                <c:pt idx="4">
                  <c:v>433620869232727.12</c:v>
                </c:pt>
                <c:pt idx="5">
                  <c:v>405290954731072.06</c:v>
                </c:pt>
                <c:pt idx="6">
                  <c:v>373166733910012.25</c:v>
                </c:pt>
                <c:pt idx="7">
                  <c:v>338468460617533.62</c:v>
                </c:pt>
                <c:pt idx="8">
                  <c:v>302421571291831.31</c:v>
                </c:pt>
                <c:pt idx="9">
                  <c:v>266186851540877.25</c:v>
                </c:pt>
                <c:pt idx="10">
                  <c:v>230802074434101.16</c:v>
                </c:pt>
                <c:pt idx="11">
                  <c:v>197138791978192.66</c:v>
                </c:pt>
                <c:pt idx="12">
                  <c:v>165876074301017.19</c:v>
                </c:pt>
                <c:pt idx="13">
                  <c:v>137491129839095.86</c:v>
                </c:pt>
                <c:pt idx="14">
                  <c:v>112265131034544.91</c:v>
                </c:pt>
                <c:pt idx="15">
                  <c:v>90301376182825.156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C76-CC4C-AC89-228993A96F1C}"/>
            </c:ext>
          </c:extLst>
        </c:ser>
        <c:ser>
          <c:idx val="2"/>
          <c:order val="1"/>
          <c:spPr>
            <a:effectLst/>
          </c:spPr>
          <c:xVal>
            <c:numRef>
              <c:f>'B fixed dose diffusion'!$D$44:$D$59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'B fixed dose diffusion'!$J$82:$J$97</c:f>
              <c:numCache>
                <c:formatCode>0.00E+00</c:formatCode>
                <c:ptCount val="16"/>
                <c:pt idx="0">
                  <c:v>1093354460960879.5</c:v>
                </c:pt>
                <c:pt idx="1">
                  <c:v>1053074672511445</c:v>
                </c:pt>
                <c:pt idx="2">
                  <c:v>940922225271716</c:v>
                </c:pt>
                <c:pt idx="3">
                  <c:v>779910305862183</c:v>
                </c:pt>
                <c:pt idx="4">
                  <c:v>599697121567710.62</c:v>
                </c:pt>
                <c:pt idx="5">
                  <c:v>427775238686549.56</c:v>
                </c:pt>
                <c:pt idx="6">
                  <c:v>283071204677418.19</c:v>
                </c:pt>
                <c:pt idx="7">
                  <c:v>173768925993560.69</c:v>
                </c:pt>
                <c:pt idx="8">
                  <c:v>98956633804255.078</c:v>
                </c:pt>
                <c:pt idx="9">
                  <c:v>52277412410248.633</c:v>
                </c:pt>
                <c:pt idx="10">
                  <c:v>25620029498187.484</c:v>
                </c:pt>
                <c:pt idx="11">
                  <c:v>11647736592233.973</c:v>
                </c:pt>
                <c:pt idx="12">
                  <c:v>4912469069052.4277</c:v>
                </c:pt>
                <c:pt idx="13">
                  <c:v>1922004897393.8254</c:v>
                </c:pt>
                <c:pt idx="14">
                  <c:v>697598477173.23071</c:v>
                </c:pt>
                <c:pt idx="15">
                  <c:v>234883727688.59396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C76-CC4C-AC89-228993A96F1C}"/>
            </c:ext>
          </c:extLst>
        </c:ser>
        <c:ser>
          <c:idx val="3"/>
          <c:order val="2"/>
          <c:spPr>
            <a:ln>
              <a:solidFill>
                <a:srgbClr val="FF0000"/>
              </a:solidFill>
            </a:ln>
            <a:effectLst/>
          </c:spPr>
          <c:marker>
            <c:spPr>
              <a:solidFill>
                <a:srgbClr val="FF0000"/>
              </a:solidFill>
            </c:spPr>
          </c:marker>
          <c:xVal>
            <c:numRef>
              <c:f>'B fixed dose diffusion'!$D$44:$D$59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'B fixed dose diffusion'!$J$63:$J$78</c:f>
              <c:numCache>
                <c:formatCode>0.00E+00</c:formatCode>
                <c:ptCount val="16"/>
                <c:pt idx="0">
                  <c:v>3457490386542029.5</c:v>
                </c:pt>
                <c:pt idx="1">
                  <c:v>2375433329130778</c:v>
                </c:pt>
                <c:pt idx="2">
                  <c:v>770350624407105.75</c:v>
                </c:pt>
                <c:pt idx="3">
                  <c:v>117922794120442.45</c:v>
                </c:pt>
                <c:pt idx="4">
                  <c:v>8520612441810.8896</c:v>
                </c:pt>
                <c:pt idx="5">
                  <c:v>290608017499.26514</c:v>
                </c:pt>
                <c:pt idx="6">
                  <c:v>4678515798.781024</c:v>
                </c:pt>
                <c:pt idx="7">
                  <c:v>35552679.504482619</c:v>
                </c:pt>
                <c:pt idx="8">
                  <c:v>127526.45995602835</c:v>
                </c:pt>
                <c:pt idx="9">
                  <c:v>215.91956633868935</c:v>
                </c:pt>
                <c:pt idx="10">
                  <c:v>0.17256289706234407</c:v>
                </c:pt>
                <c:pt idx="11">
                  <c:v>6.5097839633495791E-5</c:v>
                </c:pt>
                <c:pt idx="12">
                  <c:v>1.1591762055679099E-8</c:v>
                </c:pt>
                <c:pt idx="13">
                  <c:v>9.7430755077045969E-13</c:v>
                </c:pt>
                <c:pt idx="14">
                  <c:v>3.865506497832319E-17</c:v>
                </c:pt>
                <c:pt idx="15">
                  <c:v>7.2390316569088739E-22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C76-CC4C-AC89-228993A96F1C}"/>
            </c:ext>
          </c:extLst>
        </c:ser>
        <c:ser>
          <c:idx val="0"/>
          <c:order val="3"/>
          <c:spPr>
            <a:ln>
              <a:solidFill>
                <a:schemeClr val="accent6">
                  <a:lumMod val="75000"/>
                </a:schemeClr>
              </a:solidFill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'B fixed dose diffusion'!$D$44:$D$59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'B fixed dose diffusion'!$J$44:$J$59</c:f>
              <c:numCache>
                <c:formatCode>0.00E+00</c:formatCode>
                <c:ptCount val="16"/>
                <c:pt idx="0">
                  <c:v>1.0933544609608794E+16</c:v>
                </c:pt>
                <c:pt idx="1">
                  <c:v>256200294981875.03</c:v>
                </c:pt>
                <c:pt idx="2">
                  <c:v>3296367002.2639122</c:v>
                </c:pt>
                <c:pt idx="3">
                  <c:v>23.287816967935488</c:v>
                </c:pt>
                <c:pt idx="4">
                  <c:v>9.0335673855787916E-11</c:v>
                </c:pt>
                <c:pt idx="5">
                  <c:v>1.9240975489137427E-25</c:v>
                </c:pt>
                <c:pt idx="6">
                  <c:v>2.2502572654998906E-43</c:v>
                </c:pt>
                <c:pt idx="7">
                  <c:v>1.4450222932013558E-64</c:v>
                </c:pt>
                <c:pt idx="8">
                  <c:v>5.0951175759659741E-89</c:v>
                </c:pt>
                <c:pt idx="9">
                  <c:v>9.8644110678581052E-117</c:v>
                </c:pt>
                <c:pt idx="10">
                  <c:v>1.0486375419201319E-147</c:v>
                </c:pt>
                <c:pt idx="11">
                  <c:v>6.1209231942971343E-182</c:v>
                </c:pt>
                <c:pt idx="12">
                  <c:v>1.9617594199864824E-219</c:v>
                </c:pt>
                <c:pt idx="13">
                  <c:v>3.4523264195922387E-260</c:v>
                </c:pt>
                <c:pt idx="14">
                  <c:v>3.3356663209586769E-304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C76-CC4C-AC89-228993A96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298336"/>
        <c:axId val="562300016"/>
      </c:scatterChart>
      <c:valAx>
        <c:axId val="562298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300016"/>
        <c:crosses val="autoZero"/>
        <c:crossBetween val="midCat"/>
      </c:valAx>
      <c:valAx>
        <c:axId val="562300016"/>
        <c:scaling>
          <c:orientation val="minMax"/>
          <c:max val="1200000000000000"/>
          <c:min val="-2000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298336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'POCl fixed conc diffusion'!$D$2:$D$62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'POCl fixed conc diffusion'!$H$2:$H$62</c:f>
              <c:numCache>
                <c:formatCode>0.00E+00</c:formatCode>
                <c:ptCount val="61"/>
                <c:pt idx="0">
                  <c:v>4E+20</c:v>
                </c:pt>
                <c:pt idx="1">
                  <c:v>3.6242587140766499E+20</c:v>
                </c:pt>
                <c:pt idx="2">
                  <c:v>3.2537073384537706E+20</c:v>
                </c:pt>
                <c:pt idx="3">
                  <c:v>2.8933217174599372E+20</c:v>
                </c:pt>
                <c:pt idx="4">
                  <c:v>2.5476642117162254E+20</c:v>
                </c:pt>
                <c:pt idx="5">
                  <c:v>2.2207121799974044E+20</c:v>
                </c:pt>
                <c:pt idx="6">
                  <c:v>1.915724988784196E+20</c:v>
                </c:pt>
                <c:pt idx="7">
                  <c:v>1.6351566435993626E+20</c:v>
                </c:pt>
                <c:pt idx="8">
                  <c:v>1.3806171061005954E+20</c:v>
                </c:pt>
                <c:pt idx="9">
                  <c:v>1.1528812890994278E+20</c:v>
                </c:pt>
                <c:pt idx="10">
                  <c:v>9.5194104027904688E+19</c:v>
                </c:pt>
                <c:pt idx="11">
                  <c:v>7.7709248893479305E+19</c:v>
                </c:pt>
                <c:pt idx="12">
                  <c:v>6.2704917548680774E+19</c:v>
                </c:pt>
                <c:pt idx="13">
                  <c:v>5.0007051025320362E+19</c:v>
                </c:pt>
                <c:pt idx="14">
                  <c:v>3.9409527951003918E+19</c:v>
                </c:pt>
                <c:pt idx="15">
                  <c:v>3.0687098122009678E+19</c:v>
                </c:pt>
                <c:pt idx="16">
                  <c:v>2.3607149664815628E+19</c:v>
                </c:pt>
                <c:pt idx="17">
                  <c:v>1.7939771352050221E+19</c:v>
                </c:pt>
                <c:pt idx="18">
                  <c:v>1.3465793746041182E+19</c:v>
                </c:pt>
                <c:pt idx="19">
                  <c:v>9.9827021151324877E+18</c:v>
                </c:pt>
                <c:pt idx="20">
                  <c:v>7.3084922728154737E+18</c:v>
                </c:pt>
                <c:pt idx="21">
                  <c:v>5.2836763248534835E+18</c:v>
                </c:pt>
                <c:pt idx="22">
                  <c:v>3.7717344106800195E+18</c:v>
                </c:pt>
                <c:pt idx="23">
                  <c:v>2.6583525487374843E+18</c:v>
                </c:pt>
                <c:pt idx="24">
                  <c:v>1.849791798928661E+18</c:v>
                </c:pt>
                <c:pt idx="25">
                  <c:v>1.2707090276957373E+18</c:v>
                </c:pt>
                <c:pt idx="26">
                  <c:v>8.6170451039525722E+17</c:v>
                </c:pt>
                <c:pt idx="27">
                  <c:v>5.7681593480653786E+17</c:v>
                </c:pt>
                <c:pt idx="28">
                  <c:v>3.8112016948379322E+17</c:v>
                </c:pt>
                <c:pt idx="29">
                  <c:v>2.4854955060754874E+17</c:v>
                </c:pt>
                <c:pt idx="30">
                  <c:v>1.5998241543428378E+17</c:v>
                </c:pt>
                <c:pt idx="31">
                  <c:v>1.0163019800788883E+17</c:v>
                </c:pt>
                <c:pt idx="32">
                  <c:v>6.371602555665544E+16</c:v>
                </c:pt>
                <c:pt idx="33">
                  <c:v>3.9421677808084584E+16</c:v>
                </c:pt>
                <c:pt idx="34">
                  <c:v>2.406955812055718E+16</c:v>
                </c:pt>
                <c:pt idx="35">
                  <c:v>1.4502225161473846E+16</c:v>
                </c:pt>
                <c:pt idx="36">
                  <c:v>8622285606380084</c:v>
                </c:pt>
                <c:pt idx="37">
                  <c:v>5058477900441306</c:v>
                </c:pt>
                <c:pt idx="38">
                  <c:v>2928303866719831</c:v>
                </c:pt>
                <c:pt idx="39">
                  <c:v>1672634416198985</c:v>
                </c:pt>
                <c:pt idx="40">
                  <c:v>942681272702981.25</c:v>
                </c:pt>
                <c:pt idx="41">
                  <c:v>524201909853858.31</c:v>
                </c:pt>
                <c:pt idx="42">
                  <c:v>287603124413000.06</c:v>
                </c:pt>
                <c:pt idx="43">
                  <c:v>155683206309435.22</c:v>
                </c:pt>
                <c:pt idx="44">
                  <c:v>83144863990114.031</c:v>
                </c:pt>
                <c:pt idx="45">
                  <c:v>43809401019784.516</c:v>
                </c:pt>
                <c:pt idx="46">
                  <c:v>22773540354024.469</c:v>
                </c:pt>
                <c:pt idx="47">
                  <c:v>11679348318451.109</c:v>
                </c:pt>
                <c:pt idx="48">
                  <c:v>5909153976223.416</c:v>
                </c:pt>
                <c:pt idx="49">
                  <c:v>2949475296794.5132</c:v>
                </c:pt>
                <c:pt idx="50">
                  <c:v>1452350364460.6589</c:v>
                </c:pt>
                <c:pt idx="51">
                  <c:v>705504688284.54468</c:v>
                </c:pt>
                <c:pt idx="52">
                  <c:v>338084477750.99341</c:v>
                </c:pt>
                <c:pt idx="53">
                  <c:v>159824212551.17566</c:v>
                </c:pt>
                <c:pt idx="54">
                  <c:v>74532784872.496704</c:v>
                </c:pt>
                <c:pt idx="55">
                  <c:v>34287450309.993034</c:v>
                </c:pt>
                <c:pt idx="56">
                  <c:v>15559725663.310349</c:v>
                </c:pt>
                <c:pt idx="57">
                  <c:v>6965360612.4742546</c:v>
                </c:pt>
                <c:pt idx="58">
                  <c:v>3075788041.8819189</c:v>
                </c:pt>
                <c:pt idx="59">
                  <c:v>1339789905.9296467</c:v>
                </c:pt>
                <c:pt idx="60">
                  <c:v>575679848.26462591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94-E543-9A03-4DF032725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133408"/>
        <c:axId val="581337328"/>
      </c:scatterChart>
      <c:valAx>
        <c:axId val="583133408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337328"/>
        <c:crosses val="autoZero"/>
        <c:crossBetween val="midCat"/>
      </c:valAx>
      <c:valAx>
        <c:axId val="581337328"/>
        <c:scaling>
          <c:logBase val="10"/>
          <c:orientation val="minMax"/>
          <c:min val="10000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33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'POCl fixed conc diffusion'!$P$2:$P$62</c:f>
              <c:numCache>
                <c:formatCode>General</c:formatCode>
                <c:ptCount val="6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220</c:v>
                </c:pt>
                <c:pt idx="22">
                  <c:v>240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350</c:v>
                </c:pt>
                <c:pt idx="27">
                  <c:v>400</c:v>
                </c:pt>
                <c:pt idx="28">
                  <c:v>450</c:v>
                </c:pt>
                <c:pt idx="29">
                  <c:v>500</c:v>
                </c:pt>
                <c:pt idx="30">
                  <c:v>550</c:v>
                </c:pt>
                <c:pt idx="31">
                  <c:v>600</c:v>
                </c:pt>
                <c:pt idx="32">
                  <c:v>650</c:v>
                </c:pt>
                <c:pt idx="33">
                  <c:v>700</c:v>
                </c:pt>
              </c:numCache>
            </c:numRef>
          </c:xVal>
          <c:yVal>
            <c:numRef>
              <c:f>'POCl fixed conc diffusion'!$V$2:$V$62</c:f>
              <c:numCache>
                <c:formatCode>0.00E+00</c:formatCode>
                <c:ptCount val="61"/>
                <c:pt idx="0">
                  <c:v>2.0252917058958684E+19</c:v>
                </c:pt>
                <c:pt idx="1">
                  <c:v>2.016416812574138E+19</c:v>
                </c:pt>
                <c:pt idx="2">
                  <c:v>1.9900247920915747E+19</c:v>
                </c:pt>
                <c:pt idx="3">
                  <c:v>1.9468034870463951E+19</c:v>
                </c:pt>
                <c:pt idx="4">
                  <c:v>1.8878661320037347E+19</c:v>
                </c:pt>
                <c:pt idx="5">
                  <c:v>1.8147037081929517E+19</c:v>
                </c:pt>
                <c:pt idx="6">
                  <c:v>1.7291222903384314E+19</c:v>
                </c:pt>
                <c:pt idx="7">
                  <c:v>1.6331690590921259E+19</c:v>
                </c:pt>
                <c:pt idx="8">
                  <c:v>1.5290512037342327E+19</c:v>
                </c:pt>
                <c:pt idx="9">
                  <c:v>1.4190521822590884E+19</c:v>
                </c:pt>
                <c:pt idx="10">
                  <c:v>1.3054497343513098E+19</c:v>
                </c:pt>
                <c:pt idx="11">
                  <c:v>1.1904396785413571E+19</c:v>
                </c:pt>
                <c:pt idx="12">
                  <c:v>1.0760689128925676E+19</c:v>
                </c:pt>
                <c:pt idx="13">
                  <c:v>9.6418024169684849E+18</c:v>
                </c:pt>
                <c:pt idx="14">
                  <c:v>8.5637074256082084E+18</c:v>
                </c:pt>
                <c:pt idx="15">
                  <c:v>7.5396444603811308E+18</c:v>
                </c:pt>
                <c:pt idx="16">
                  <c:v>6.5799919677339668E+18</c:v>
                </c:pt>
                <c:pt idx="17">
                  <c:v>5.6922676394284554E+18</c:v>
                </c:pt>
                <c:pt idx="18">
                  <c:v>4.8812461771447255E+18</c:v>
                </c:pt>
                <c:pt idx="19">
                  <c:v>4.1491731802827008E+18</c:v>
                </c:pt>
                <c:pt idx="20">
                  <c:v>3.4960518442597955E+18</c:v>
                </c:pt>
                <c:pt idx="21">
                  <c:v>2.4175018948633411E+18</c:v>
                </c:pt>
                <c:pt idx="22">
                  <c:v>1.6139779145357724E+18</c:v>
                </c:pt>
                <c:pt idx="23">
                  <c:v>1.0403276889180808E+18</c:v>
                </c:pt>
                <c:pt idx="24">
                  <c:v>6.4741764739323866E+17</c:v>
                </c:pt>
                <c:pt idx="25">
                  <c:v>3.8899204012880262E+17</c:v>
                </c:pt>
                <c:pt idx="26">
                  <c:v>9.334188502826944E+16</c:v>
                </c:pt>
                <c:pt idx="27">
                  <c:v>1.7982443515515756E+16</c:v>
                </c:pt>
                <c:pt idx="28">
                  <c:v>2781359506320409</c:v>
                </c:pt>
                <c:pt idx="29">
                  <c:v>345383698024243.25</c:v>
                </c:pt>
                <c:pt idx="30">
                  <c:v>34433631536004.867</c:v>
                </c:pt>
                <c:pt idx="31">
                  <c:v>2756132584781.8032</c:v>
                </c:pt>
                <c:pt idx="32">
                  <c:v>177114316867.74402</c:v>
                </c:pt>
                <c:pt idx="33">
                  <c:v>9137839299.5098763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C5-B347-B1BE-5DDB4787E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133408"/>
        <c:axId val="581337328"/>
      </c:scatterChart>
      <c:valAx>
        <c:axId val="583133408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337328"/>
        <c:crosses val="autoZero"/>
        <c:crossBetween val="midCat"/>
      </c:valAx>
      <c:valAx>
        <c:axId val="581337328"/>
        <c:scaling>
          <c:logBase val="10"/>
          <c:orientation val="minMax"/>
          <c:max val="1E+21"/>
          <c:min val="10000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33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>
              <a:noFill/>
            </a:ln>
          </c:spPr>
          <c:xVal>
            <c:numRef>
              <c:f>'POCl fixed conc diffusion'!$D$2:$D$62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'POCl fixed conc diffusion'!$H$2:$H$62</c:f>
              <c:numCache>
                <c:formatCode>0.00E+00</c:formatCode>
                <c:ptCount val="61"/>
                <c:pt idx="0">
                  <c:v>4E+20</c:v>
                </c:pt>
                <c:pt idx="1">
                  <c:v>3.6242587140766499E+20</c:v>
                </c:pt>
                <c:pt idx="2">
                  <c:v>3.2537073384537706E+20</c:v>
                </c:pt>
                <c:pt idx="3">
                  <c:v>2.8933217174599372E+20</c:v>
                </c:pt>
                <c:pt idx="4">
                  <c:v>2.5476642117162254E+20</c:v>
                </c:pt>
                <c:pt idx="5">
                  <c:v>2.2207121799974044E+20</c:v>
                </c:pt>
                <c:pt idx="6">
                  <c:v>1.915724988784196E+20</c:v>
                </c:pt>
                <c:pt idx="7">
                  <c:v>1.6351566435993626E+20</c:v>
                </c:pt>
                <c:pt idx="8">
                  <c:v>1.3806171061005954E+20</c:v>
                </c:pt>
                <c:pt idx="9">
                  <c:v>1.1528812890994278E+20</c:v>
                </c:pt>
                <c:pt idx="10">
                  <c:v>9.5194104027904688E+19</c:v>
                </c:pt>
                <c:pt idx="11">
                  <c:v>7.7709248893479305E+19</c:v>
                </c:pt>
                <c:pt idx="12">
                  <c:v>6.2704917548680774E+19</c:v>
                </c:pt>
                <c:pt idx="13">
                  <c:v>5.0007051025320362E+19</c:v>
                </c:pt>
                <c:pt idx="14">
                  <c:v>3.9409527951003918E+19</c:v>
                </c:pt>
                <c:pt idx="15">
                  <c:v>3.0687098122009678E+19</c:v>
                </c:pt>
                <c:pt idx="16">
                  <c:v>2.3607149664815628E+19</c:v>
                </c:pt>
                <c:pt idx="17">
                  <c:v>1.7939771352050221E+19</c:v>
                </c:pt>
                <c:pt idx="18">
                  <c:v>1.3465793746041182E+19</c:v>
                </c:pt>
                <c:pt idx="19">
                  <c:v>9.9827021151324877E+18</c:v>
                </c:pt>
                <c:pt idx="20">
                  <c:v>7.3084922728154737E+18</c:v>
                </c:pt>
                <c:pt idx="21">
                  <c:v>5.2836763248534835E+18</c:v>
                </c:pt>
                <c:pt idx="22">
                  <c:v>3.7717344106800195E+18</c:v>
                </c:pt>
                <c:pt idx="23">
                  <c:v>2.6583525487374843E+18</c:v>
                </c:pt>
                <c:pt idx="24">
                  <c:v>1.849791798928661E+18</c:v>
                </c:pt>
                <c:pt idx="25">
                  <c:v>1.2707090276957373E+18</c:v>
                </c:pt>
                <c:pt idx="26">
                  <c:v>8.6170451039525722E+17</c:v>
                </c:pt>
                <c:pt idx="27">
                  <c:v>5.7681593480653786E+17</c:v>
                </c:pt>
                <c:pt idx="28">
                  <c:v>3.8112016948379322E+17</c:v>
                </c:pt>
                <c:pt idx="29">
                  <c:v>2.4854955060754874E+17</c:v>
                </c:pt>
                <c:pt idx="30">
                  <c:v>1.5998241543428378E+17</c:v>
                </c:pt>
                <c:pt idx="31">
                  <c:v>1.0163019800788883E+17</c:v>
                </c:pt>
                <c:pt idx="32">
                  <c:v>6.371602555665544E+16</c:v>
                </c:pt>
                <c:pt idx="33">
                  <c:v>3.9421677808084584E+16</c:v>
                </c:pt>
                <c:pt idx="34">
                  <c:v>2.406955812055718E+16</c:v>
                </c:pt>
                <c:pt idx="35">
                  <c:v>1.4502225161473846E+16</c:v>
                </c:pt>
                <c:pt idx="36">
                  <c:v>8622285606380084</c:v>
                </c:pt>
                <c:pt idx="37">
                  <c:v>5058477900441306</c:v>
                </c:pt>
                <c:pt idx="38">
                  <c:v>2928303866719831</c:v>
                </c:pt>
                <c:pt idx="39">
                  <c:v>1672634416198985</c:v>
                </c:pt>
                <c:pt idx="40">
                  <c:v>942681272702981.25</c:v>
                </c:pt>
                <c:pt idx="41">
                  <c:v>524201909853858.31</c:v>
                </c:pt>
                <c:pt idx="42">
                  <c:v>287603124413000.06</c:v>
                </c:pt>
                <c:pt idx="43">
                  <c:v>155683206309435.22</c:v>
                </c:pt>
                <c:pt idx="44">
                  <c:v>83144863990114.031</c:v>
                </c:pt>
                <c:pt idx="45">
                  <c:v>43809401019784.516</c:v>
                </c:pt>
                <c:pt idx="46">
                  <c:v>22773540354024.469</c:v>
                </c:pt>
                <c:pt idx="47">
                  <c:v>11679348318451.109</c:v>
                </c:pt>
                <c:pt idx="48">
                  <c:v>5909153976223.416</c:v>
                </c:pt>
                <c:pt idx="49">
                  <c:v>2949475296794.5132</c:v>
                </c:pt>
                <c:pt idx="50">
                  <c:v>1452350364460.6589</c:v>
                </c:pt>
                <c:pt idx="51">
                  <c:v>705504688284.54468</c:v>
                </c:pt>
                <c:pt idx="52">
                  <c:v>338084477750.99341</c:v>
                </c:pt>
                <c:pt idx="53">
                  <c:v>159824212551.17566</c:v>
                </c:pt>
                <c:pt idx="54">
                  <c:v>74532784872.496704</c:v>
                </c:pt>
                <c:pt idx="55">
                  <c:v>34287450309.993034</c:v>
                </c:pt>
                <c:pt idx="56">
                  <c:v>15559725663.310349</c:v>
                </c:pt>
                <c:pt idx="57">
                  <c:v>6965360612.4742546</c:v>
                </c:pt>
                <c:pt idx="58">
                  <c:v>3075788041.8819189</c:v>
                </c:pt>
                <c:pt idx="59">
                  <c:v>1339789905.9296467</c:v>
                </c:pt>
                <c:pt idx="60">
                  <c:v>575679848.26462591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3D-3A49-99E9-8F531A19D0F1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'POCl fixed conc diffusion'!$P$2:$P$62</c:f>
              <c:numCache>
                <c:formatCode>General</c:formatCode>
                <c:ptCount val="6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220</c:v>
                </c:pt>
                <c:pt idx="22">
                  <c:v>240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350</c:v>
                </c:pt>
                <c:pt idx="27">
                  <c:v>400</c:v>
                </c:pt>
                <c:pt idx="28">
                  <c:v>450</c:v>
                </c:pt>
                <c:pt idx="29">
                  <c:v>500</c:v>
                </c:pt>
                <c:pt idx="30">
                  <c:v>550</c:v>
                </c:pt>
                <c:pt idx="31">
                  <c:v>600</c:v>
                </c:pt>
                <c:pt idx="32">
                  <c:v>650</c:v>
                </c:pt>
                <c:pt idx="33">
                  <c:v>700</c:v>
                </c:pt>
              </c:numCache>
            </c:numRef>
          </c:xVal>
          <c:yVal>
            <c:numRef>
              <c:f>'POCl fixed conc diffusion'!$V$2:$V$62</c:f>
              <c:numCache>
                <c:formatCode>0.00E+00</c:formatCode>
                <c:ptCount val="61"/>
                <c:pt idx="0">
                  <c:v>2.0252917058958684E+19</c:v>
                </c:pt>
                <c:pt idx="1">
                  <c:v>2.016416812574138E+19</c:v>
                </c:pt>
                <c:pt idx="2">
                  <c:v>1.9900247920915747E+19</c:v>
                </c:pt>
                <c:pt idx="3">
                  <c:v>1.9468034870463951E+19</c:v>
                </c:pt>
                <c:pt idx="4">
                  <c:v>1.8878661320037347E+19</c:v>
                </c:pt>
                <c:pt idx="5">
                  <c:v>1.8147037081929517E+19</c:v>
                </c:pt>
                <c:pt idx="6">
                  <c:v>1.7291222903384314E+19</c:v>
                </c:pt>
                <c:pt idx="7">
                  <c:v>1.6331690590921259E+19</c:v>
                </c:pt>
                <c:pt idx="8">
                  <c:v>1.5290512037342327E+19</c:v>
                </c:pt>
                <c:pt idx="9">
                  <c:v>1.4190521822590884E+19</c:v>
                </c:pt>
                <c:pt idx="10">
                  <c:v>1.3054497343513098E+19</c:v>
                </c:pt>
                <c:pt idx="11">
                  <c:v>1.1904396785413571E+19</c:v>
                </c:pt>
                <c:pt idx="12">
                  <c:v>1.0760689128925676E+19</c:v>
                </c:pt>
                <c:pt idx="13">
                  <c:v>9.6418024169684849E+18</c:v>
                </c:pt>
                <c:pt idx="14">
                  <c:v>8.5637074256082084E+18</c:v>
                </c:pt>
                <c:pt idx="15">
                  <c:v>7.5396444603811308E+18</c:v>
                </c:pt>
                <c:pt idx="16">
                  <c:v>6.5799919677339668E+18</c:v>
                </c:pt>
                <c:pt idx="17">
                  <c:v>5.6922676394284554E+18</c:v>
                </c:pt>
                <c:pt idx="18">
                  <c:v>4.8812461771447255E+18</c:v>
                </c:pt>
                <c:pt idx="19">
                  <c:v>4.1491731802827008E+18</c:v>
                </c:pt>
                <c:pt idx="20">
                  <c:v>3.4960518442597955E+18</c:v>
                </c:pt>
                <c:pt idx="21">
                  <c:v>2.4175018948633411E+18</c:v>
                </c:pt>
                <c:pt idx="22">
                  <c:v>1.6139779145357724E+18</c:v>
                </c:pt>
                <c:pt idx="23">
                  <c:v>1.0403276889180808E+18</c:v>
                </c:pt>
                <c:pt idx="24">
                  <c:v>6.4741764739323866E+17</c:v>
                </c:pt>
                <c:pt idx="25">
                  <c:v>3.8899204012880262E+17</c:v>
                </c:pt>
                <c:pt idx="26">
                  <c:v>9.334188502826944E+16</c:v>
                </c:pt>
                <c:pt idx="27">
                  <c:v>1.7982443515515756E+16</c:v>
                </c:pt>
                <c:pt idx="28">
                  <c:v>2781359506320409</c:v>
                </c:pt>
                <c:pt idx="29">
                  <c:v>345383698024243.25</c:v>
                </c:pt>
                <c:pt idx="30">
                  <c:v>34433631536004.867</c:v>
                </c:pt>
                <c:pt idx="31">
                  <c:v>2756132584781.8032</c:v>
                </c:pt>
                <c:pt idx="32">
                  <c:v>177114316867.74402</c:v>
                </c:pt>
                <c:pt idx="33">
                  <c:v>9137839299.5098763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3D-3A49-99E9-8F531A19D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133408"/>
        <c:axId val="581337328"/>
      </c:scatterChart>
      <c:valAx>
        <c:axId val="583133408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337328"/>
        <c:crosses val="autoZero"/>
        <c:crossBetween val="midCat"/>
      </c:valAx>
      <c:valAx>
        <c:axId val="581337328"/>
        <c:scaling>
          <c:logBase val="10"/>
          <c:orientation val="minMax"/>
          <c:max val="1E+21"/>
          <c:min val="10000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3340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2</xdr:row>
      <xdr:rowOff>63500</xdr:rowOff>
    </xdr:from>
    <xdr:to>
      <xdr:col>17</xdr:col>
      <xdr:colOff>38100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1A45D4-4088-5543-80BE-2A7FB57EAD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54</xdr:row>
      <xdr:rowOff>88900</xdr:rowOff>
    </xdr:from>
    <xdr:to>
      <xdr:col>18</xdr:col>
      <xdr:colOff>63500</xdr:colOff>
      <xdr:row>74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651B82-D60A-F843-933C-67859BC5D2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18</xdr:row>
      <xdr:rowOff>190500</xdr:rowOff>
    </xdr:from>
    <xdr:to>
      <xdr:col>15</xdr:col>
      <xdr:colOff>203200</xdr:colOff>
      <xdr:row>37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4D8238-ED43-F240-B115-DE1A04A775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812800</xdr:colOff>
      <xdr:row>35</xdr:row>
      <xdr:rowOff>139700</xdr:rowOff>
    </xdr:from>
    <xdr:to>
      <xdr:col>20</xdr:col>
      <xdr:colOff>948439</xdr:colOff>
      <xdr:row>39</xdr:row>
      <xdr:rowOff>51522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25">
              <a:extLst>
                <a:ext uri="{FF2B5EF4-FFF2-40B4-BE49-F238E27FC236}">
                  <a16:creationId xmlns:a16="http://schemas.microsoft.com/office/drawing/2014/main" id="{D552F6D3-CCCC-C740-9F1C-F7CC078CFF16}"/>
                </a:ext>
              </a:extLst>
            </xdr:cNvPr>
            <xdr:cNvSpPr txBox="1"/>
          </xdr:nvSpPr>
          <xdr:spPr>
            <a:xfrm>
              <a:off x="14808200" y="7251700"/>
              <a:ext cx="3539239" cy="72462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</m:d>
                    <m:r>
                      <a:rPr lang="en-US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b="0" i="1">
                            <a:latin typeface="Cambria Math" panose="02040503050406030204" pitchFamily="18" charset="0"/>
                          </a:rPr>
                          <m:t>𝑄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n-US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𝜋</m:t>
                            </m:r>
                            <m:r>
                              <a:rPr lang="en-US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𝐷𝑡</m:t>
                            </m:r>
                          </m:e>
                        </m:rad>
                      </m:den>
                    </m:f>
                    <m:r>
                      <a:rPr lang="en-US" b="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begChr m:val="["/>
                        <m:endChr m:val="]"/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b="0" i="1">
                            <a:latin typeface="Cambria Math" panose="02040503050406030204" pitchFamily="18" charset="0"/>
                          </a:rPr>
                          <m:t>−</m:t>
                        </m:r>
                        <m:sSup>
                          <m:sSupPr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b="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num>
                                  <m:den>
                                    <m:r>
                                      <a:rPr lang="en-US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  <m:rad>
                                      <m:radPr>
                                        <m:degHide m:val="on"/>
                                        <m:ctrlPr>
                                          <a:rPr lang="en-US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lang="en-US" b="0" i="1">
                                            <a:latin typeface="Cambria Math" panose="02040503050406030204" pitchFamily="18" charset="0"/>
                                          </a:rPr>
                                          <m:t>𝐷𝑡</m:t>
                                        </m:r>
                                      </m:e>
                                    </m:rad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4" name="TextBox 25">
              <a:extLst>
                <a:ext uri="{FF2B5EF4-FFF2-40B4-BE49-F238E27FC236}">
                  <a16:creationId xmlns:a16="http://schemas.microsoft.com/office/drawing/2014/main" id="{D552F6D3-CCCC-C740-9F1C-F7CC078CFF16}"/>
                </a:ext>
              </a:extLst>
            </xdr:cNvPr>
            <xdr:cNvSpPr txBox="1"/>
          </xdr:nvSpPr>
          <xdr:spPr>
            <a:xfrm>
              <a:off x="14808200" y="7251700"/>
              <a:ext cx="3539239" cy="72462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0" i="0">
                  <a:latin typeface="Cambria Math" panose="02040503050406030204" pitchFamily="18" charset="0"/>
                </a:rPr>
                <a:t>𝑁(𝑥,𝑡)=𝑄/√</a:t>
              </a:r>
              <a:r>
                <a:rPr lang="en-US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𝜋𝐷𝑡 </a:t>
              </a:r>
              <a:r>
                <a:rPr lang="en-US" b="0" i="0">
                  <a:latin typeface="Cambria Math" panose="02040503050406030204" pitchFamily="18" charset="0"/>
                </a:rPr>
                <a:t>𝑒𝑥𝑝[−(𝑥/(2√𝐷𝑡))^2 ]</a:t>
              </a:r>
              <a:endParaRPr lang="en-US"/>
            </a:p>
          </xdr:txBody>
        </xdr:sp>
      </mc:Fallback>
    </mc:AlternateContent>
    <xdr:clientData/>
  </xdr:twoCellAnchor>
  <xdr:twoCellAnchor>
    <xdr:from>
      <xdr:col>22</xdr:col>
      <xdr:colOff>12700</xdr:colOff>
      <xdr:row>19</xdr:row>
      <xdr:rowOff>0</xdr:rowOff>
    </xdr:from>
    <xdr:to>
      <xdr:col>28</xdr:col>
      <xdr:colOff>165100</xdr:colOff>
      <xdr:row>37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92F846-214E-C642-9F67-F87F4A2F0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317500</xdr:colOff>
      <xdr:row>38</xdr:row>
      <xdr:rowOff>152400</xdr:rowOff>
    </xdr:from>
    <xdr:to>
      <xdr:col>16</xdr:col>
      <xdr:colOff>469900</xdr:colOff>
      <xdr:row>57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446BE5-9F8E-EC4C-8E98-8FA546C46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8AD8-4911-CF41-B700-714399A3215A}">
  <dimension ref="A1:J116"/>
  <sheetViews>
    <sheetView topLeftCell="A38" workbookViewId="0">
      <selection activeCell="C26" sqref="C26"/>
    </sheetView>
  </sheetViews>
  <sheetFormatPr baseColWidth="10" defaultRowHeight="16"/>
  <cols>
    <col min="4" max="5" width="10.83203125" style="2"/>
    <col min="6" max="6" width="12.1640625" style="2" bestFit="1" customWidth="1"/>
    <col min="7" max="7" width="10.83203125" style="2"/>
    <col min="8" max="8" width="20.83203125" style="2" customWidth="1"/>
    <col min="9" max="9" width="18.5" style="2" customWidth="1"/>
  </cols>
  <sheetData>
    <row r="1" spans="1:9">
      <c r="D1" s="2" t="s">
        <v>20</v>
      </c>
      <c r="E1" s="2" t="s">
        <v>21</v>
      </c>
      <c r="F1" s="2" t="s">
        <v>16</v>
      </c>
      <c r="G1" s="2" t="s">
        <v>15</v>
      </c>
      <c r="H1" s="2" t="s">
        <v>19</v>
      </c>
      <c r="I1" s="2" t="s">
        <v>22</v>
      </c>
    </row>
    <row r="2" spans="1:9">
      <c r="A2" s="4" t="s">
        <v>0</v>
      </c>
      <c r="B2" s="5">
        <v>10000000000</v>
      </c>
      <c r="C2" s="4" t="s">
        <v>1</v>
      </c>
      <c r="D2" s="2">
        <v>1</v>
      </c>
      <c r="E2" s="3">
        <f>($B$12*D2)^0.5</f>
        <v>1.6322030863186615E-7</v>
      </c>
      <c r="F2" s="3">
        <f>$B$2/($B$3^0.5)/E2</f>
        <v>3.45749038654203E+16</v>
      </c>
      <c r="G2" s="3">
        <f>$B$15/2/E2</f>
        <v>61.26688574370003</v>
      </c>
      <c r="H2" s="2">
        <f>EXP(0-G2^2)</f>
        <v>0</v>
      </c>
      <c r="I2" s="3">
        <f>F2*H2</f>
        <v>0</v>
      </c>
    </row>
    <row r="3" spans="1:9">
      <c r="A3" s="4" t="s">
        <v>2</v>
      </c>
      <c r="B3" s="4">
        <v>3.14</v>
      </c>
      <c r="C3" s="4"/>
      <c r="D3" s="2">
        <v>2</v>
      </c>
      <c r="E3" s="3">
        <f t="shared" ref="E3:E35" si="0">($B$12*D3)^0.5</f>
        <v>2.3082837412190748E-7</v>
      </c>
      <c r="F3" s="3">
        <f t="shared" ref="F3:F35" si="1">$B$2/($B$3^0.5)/E3</f>
        <v>2.4448148982111664E+16</v>
      </c>
      <c r="G3" s="3">
        <f t="shared" ref="G3:G33" si="2">$B$15/2/E3</f>
        <v>43.322230371551704</v>
      </c>
      <c r="H3" s="2">
        <f t="shared" ref="H3:H35" si="3">EXP(0-G3^2)</f>
        <v>0</v>
      </c>
      <c r="I3" s="3">
        <f t="shared" ref="I3:I33" si="4">F3*H3</f>
        <v>0</v>
      </c>
    </row>
    <row r="4" spans="1:9">
      <c r="D4" s="2">
        <v>5</v>
      </c>
      <c r="E4" s="3">
        <f t="shared" si="0"/>
        <v>3.6497170540934843E-7</v>
      </c>
      <c r="F4" s="3">
        <f t="shared" si="1"/>
        <v>1.5462367071720006E+16</v>
      </c>
      <c r="G4" s="3">
        <f t="shared" si="2"/>
        <v>27.399384258525203</v>
      </c>
      <c r="H4" s="2">
        <f t="shared" si="3"/>
        <v>0</v>
      </c>
      <c r="I4" s="3">
        <f t="shared" si="4"/>
        <v>0</v>
      </c>
    </row>
    <row r="5" spans="1:9">
      <c r="A5" t="s">
        <v>4</v>
      </c>
      <c r="B5">
        <v>10.5</v>
      </c>
      <c r="C5" t="s">
        <v>9</v>
      </c>
      <c r="D5" s="2">
        <v>10</v>
      </c>
      <c r="E5" s="3">
        <f t="shared" si="0"/>
        <v>5.1614793567233849E-7</v>
      </c>
      <c r="F5" s="3">
        <f t="shared" si="1"/>
        <v>1.0933544609608794E+16</v>
      </c>
      <c r="G5" s="3">
        <f t="shared" si="2"/>
        <v>19.374290409539114</v>
      </c>
      <c r="H5" s="2">
        <f t="shared" si="3"/>
        <v>9.5910116925717881E-164</v>
      </c>
      <c r="I5" s="3">
        <f t="shared" si="4"/>
        <v>1.0486375419201319E-147</v>
      </c>
    </row>
    <row r="6" spans="1:9">
      <c r="A6" t="s">
        <v>5</v>
      </c>
      <c r="B6">
        <v>3.69</v>
      </c>
      <c r="C6" t="s">
        <v>7</v>
      </c>
      <c r="D6" s="2">
        <v>20</v>
      </c>
      <c r="E6" s="3">
        <f t="shared" si="0"/>
        <v>7.2994341081869685E-7</v>
      </c>
      <c r="F6" s="3">
        <f t="shared" si="1"/>
        <v>7731183535860003</v>
      </c>
      <c r="G6" s="3">
        <f t="shared" si="2"/>
        <v>13.699692129262601</v>
      </c>
      <c r="H6" s="2">
        <f t="shared" si="3"/>
        <v>3.0969358554176164E-82</v>
      </c>
      <c r="I6" s="3">
        <f t="shared" si="4"/>
        <v>2.3942979497019188E-66</v>
      </c>
    </row>
    <row r="7" spans="1:9">
      <c r="A7" t="s">
        <v>5</v>
      </c>
      <c r="B7">
        <f>B6*1.6E-19</f>
        <v>5.9039999999999996E-19</v>
      </c>
      <c r="C7" t="s">
        <v>13</v>
      </c>
      <c r="D7" s="2">
        <v>30</v>
      </c>
      <c r="E7" s="3">
        <f t="shared" si="0"/>
        <v>8.9399444880628274E-7</v>
      </c>
      <c r="F7" s="3">
        <f t="shared" si="1"/>
        <v>6312484923554420</v>
      </c>
      <c r="G7" s="3">
        <f t="shared" si="2"/>
        <v>11.185751783305394</v>
      </c>
      <c r="H7" s="2">
        <f t="shared" si="3"/>
        <v>4.5774274901645852E-55</v>
      </c>
      <c r="I7" s="3">
        <f t="shared" si="4"/>
        <v>2.8894942020327493E-39</v>
      </c>
    </row>
    <row r="8" spans="1:9">
      <c r="A8" t="s">
        <v>6</v>
      </c>
      <c r="B8" s="1">
        <v>1.3800000000000001E-23</v>
      </c>
      <c r="C8" t="s">
        <v>8</v>
      </c>
      <c r="D8" s="2">
        <v>60</v>
      </c>
      <c r="E8" s="3">
        <f t="shared" si="0"/>
        <v>1.2642990741881048E-6</v>
      </c>
      <c r="F8" s="3">
        <f t="shared" si="1"/>
        <v>4463600895583175</v>
      </c>
      <c r="G8" s="3">
        <f t="shared" si="2"/>
        <v>7.9095209386447598</v>
      </c>
      <c r="H8" s="2">
        <f t="shared" si="3"/>
        <v>6.7656688436286289E-28</v>
      </c>
      <c r="I8" s="3">
        <f t="shared" si="4"/>
        <v>3.0199245509639931E-12</v>
      </c>
    </row>
    <row r="9" spans="1:9">
      <c r="A9" t="s">
        <v>10</v>
      </c>
      <c r="B9">
        <v>1000</v>
      </c>
      <c r="C9" t="s">
        <v>11</v>
      </c>
      <c r="D9" s="2">
        <v>90</v>
      </c>
      <c r="E9" s="3">
        <f t="shared" si="0"/>
        <v>1.5484438070170153E-6</v>
      </c>
      <c r="F9" s="3">
        <f t="shared" si="1"/>
        <v>3644514869869598.5</v>
      </c>
      <c r="G9" s="3">
        <f t="shared" si="2"/>
        <v>6.4580968031797052</v>
      </c>
      <c r="H9" s="2">
        <f t="shared" si="3"/>
        <v>7.7067953113574661E-19</v>
      </c>
      <c r="I9" s="3">
        <f t="shared" si="4"/>
        <v>2.8087530111283589E-3</v>
      </c>
    </row>
    <row r="10" spans="1:9">
      <c r="A10" t="s">
        <v>10</v>
      </c>
      <c r="B10">
        <f>B9+273</f>
        <v>1273</v>
      </c>
      <c r="C10" t="s">
        <v>12</v>
      </c>
      <c r="D10" s="2">
        <v>120</v>
      </c>
      <c r="E10" s="3">
        <f t="shared" si="0"/>
        <v>1.7879888976125655E-6</v>
      </c>
      <c r="F10" s="3">
        <f t="shared" si="1"/>
        <v>3156242461777210</v>
      </c>
      <c r="G10" s="3">
        <f t="shared" si="2"/>
        <v>5.5928758916526968</v>
      </c>
      <c r="H10" s="2">
        <f t="shared" si="3"/>
        <v>2.6010899337832463E-14</v>
      </c>
      <c r="I10" s="3">
        <f t="shared" si="4"/>
        <v>82.096704959079531</v>
      </c>
    </row>
    <row r="11" spans="1:9">
      <c r="D11" s="2">
        <v>150</v>
      </c>
      <c r="E11" s="3">
        <f t="shared" si="0"/>
        <v>1.9990323590383037E-6</v>
      </c>
      <c r="F11" s="3">
        <f t="shared" si="1"/>
        <v>2823029079202049.5</v>
      </c>
      <c r="G11" s="3">
        <f t="shared" si="2"/>
        <v>5.0024202733820715</v>
      </c>
      <c r="H11" s="2">
        <f t="shared" si="3"/>
        <v>1.3555773218689857E-11</v>
      </c>
      <c r="I11" s="3">
        <f t="shared" si="4"/>
        <v>38268.341987429834</v>
      </c>
    </row>
    <row r="12" spans="1:9">
      <c r="A12" s="4" t="s">
        <v>3</v>
      </c>
      <c r="B12" s="5">
        <f>B5*EXP(-B7/B8/B10)</f>
        <v>2.6640869149881643E-14</v>
      </c>
      <c r="C12" s="4" t="s">
        <v>9</v>
      </c>
      <c r="D12" s="2">
        <v>180</v>
      </c>
      <c r="E12" s="3">
        <f t="shared" si="0"/>
        <v>2.1898302324560906E-6</v>
      </c>
      <c r="F12" s="3">
        <f t="shared" si="1"/>
        <v>2577061178620001</v>
      </c>
      <c r="G12" s="3">
        <f t="shared" si="2"/>
        <v>4.5665640430875341</v>
      </c>
      <c r="H12" s="2">
        <f t="shared" si="3"/>
        <v>8.7788355215013944E-10</v>
      </c>
      <c r="I12" s="3">
        <f t="shared" si="4"/>
        <v>2262359.6215951513</v>
      </c>
    </row>
    <row r="13" spans="1:9">
      <c r="D13" s="2">
        <v>210</v>
      </c>
      <c r="E13" s="3">
        <f t="shared" si="0"/>
        <v>2.3652869850136886E-6</v>
      </c>
      <c r="F13" s="3">
        <f t="shared" si="1"/>
        <v>2385895037509938</v>
      </c>
      <c r="G13" s="3">
        <f t="shared" si="2"/>
        <v>4.2278167779890463</v>
      </c>
      <c r="H13" s="2">
        <f t="shared" si="3"/>
        <v>1.7267586453749541E-8</v>
      </c>
      <c r="I13" s="3">
        <f t="shared" si="4"/>
        <v>41198648.829774857</v>
      </c>
    </row>
    <row r="14" spans="1:9">
      <c r="A14" t="s">
        <v>14</v>
      </c>
      <c r="B14">
        <v>200</v>
      </c>
      <c r="C14" t="s">
        <v>17</v>
      </c>
      <c r="D14" s="2">
        <v>240</v>
      </c>
      <c r="E14" s="3">
        <f t="shared" si="0"/>
        <v>2.5285981483762096E-6</v>
      </c>
      <c r="F14" s="3">
        <f t="shared" si="1"/>
        <v>2231800447791587.5</v>
      </c>
      <c r="G14" s="3">
        <f t="shared" si="2"/>
        <v>3.9547604693223799</v>
      </c>
      <c r="H14" s="2">
        <f t="shared" si="3"/>
        <v>1.6127894883658143E-7</v>
      </c>
      <c r="I14" s="3">
        <f t="shared" si="4"/>
        <v>359942430.23283899</v>
      </c>
    </row>
    <row r="15" spans="1:9">
      <c r="A15" s="4" t="s">
        <v>14</v>
      </c>
      <c r="B15" s="5">
        <f>B14*0.0000001</f>
        <v>1.9999999999999998E-5</v>
      </c>
      <c r="C15" s="4" t="s">
        <v>18</v>
      </c>
      <c r="D15" s="2">
        <v>270</v>
      </c>
      <c r="E15" s="3">
        <f t="shared" si="0"/>
        <v>2.6819833464188483E-6</v>
      </c>
      <c r="F15" s="3">
        <f t="shared" si="1"/>
        <v>2104161641184806.5</v>
      </c>
      <c r="G15" s="3">
        <f t="shared" si="2"/>
        <v>3.7285839277684643</v>
      </c>
      <c r="H15" s="2">
        <f t="shared" si="3"/>
        <v>9.1683519165158869E-7</v>
      </c>
      <c r="I15" s="3">
        <f t="shared" si="4"/>
        <v>1929169441.5615935</v>
      </c>
    </row>
    <row r="16" spans="1:9">
      <c r="D16" s="2">
        <v>300</v>
      </c>
      <c r="E16" s="3">
        <f t="shared" si="0"/>
        <v>2.8270586737746518E-6</v>
      </c>
      <c r="F16" s="3">
        <f t="shared" si="1"/>
        <v>1996183005390584</v>
      </c>
      <c r="G16" s="3">
        <f t="shared" si="2"/>
        <v>3.5372452976535254</v>
      </c>
      <c r="H16" s="2">
        <f t="shared" si="3"/>
        <v>3.6818165650518159E-6</v>
      </c>
      <c r="I16" s="3">
        <f t="shared" si="4"/>
        <v>7349579656.1219702</v>
      </c>
    </row>
    <row r="17" spans="4:9">
      <c r="D17" s="2">
        <v>400</v>
      </c>
      <c r="E17" s="3">
        <f t="shared" si="0"/>
        <v>3.2644061726373232E-6</v>
      </c>
      <c r="F17" s="3">
        <f t="shared" si="1"/>
        <v>1728745193271014.8</v>
      </c>
      <c r="G17" s="3">
        <f t="shared" si="2"/>
        <v>3.0633442871850014</v>
      </c>
      <c r="H17" s="2">
        <f t="shared" si="3"/>
        <v>8.4051721049010198E-5</v>
      </c>
      <c r="I17" s="3">
        <f t="shared" si="4"/>
        <v>145304008749.63257</v>
      </c>
    </row>
    <row r="18" spans="4:9">
      <c r="D18" s="2">
        <v>500</v>
      </c>
      <c r="E18" s="3">
        <f t="shared" si="0"/>
        <v>3.6497170540934843E-6</v>
      </c>
      <c r="F18" s="3">
        <f t="shared" si="1"/>
        <v>1546236707172000.5</v>
      </c>
      <c r="G18" s="3">
        <f t="shared" si="2"/>
        <v>2.7399384258525203</v>
      </c>
      <c r="H18" s="2">
        <f t="shared" si="3"/>
        <v>5.4908210304501458E-4</v>
      </c>
      <c r="I18" s="3">
        <f t="shared" si="4"/>
        <v>849010902979.40039</v>
      </c>
    </row>
    <row r="19" spans="4:9">
      <c r="D19" s="2">
        <v>600</v>
      </c>
      <c r="E19" s="3">
        <f t="shared" si="0"/>
        <v>3.9980647180766074E-6</v>
      </c>
      <c r="F19" s="3">
        <f t="shared" si="1"/>
        <v>1411514539601024.8</v>
      </c>
      <c r="G19" s="3">
        <f t="shared" si="2"/>
        <v>2.5012101366910358</v>
      </c>
      <c r="H19" s="2">
        <f t="shared" si="3"/>
        <v>1.9188060259056419E-3</v>
      </c>
      <c r="I19" s="3">
        <f t="shared" si="4"/>
        <v>2708422604239.874</v>
      </c>
    </row>
    <row r="20" spans="4:9">
      <c r="D20" s="2">
        <v>700</v>
      </c>
      <c r="E20" s="3">
        <f t="shared" si="0"/>
        <v>4.3184034555512698E-6</v>
      </c>
      <c r="F20" s="3">
        <f t="shared" si="1"/>
        <v>1306808531883827.8</v>
      </c>
      <c r="G20" s="3">
        <f t="shared" si="2"/>
        <v>2.3156706183034119</v>
      </c>
      <c r="H20" s="2">
        <f t="shared" si="3"/>
        <v>4.6899638123352513E-3</v>
      </c>
      <c r="I20" s="3">
        <f t="shared" si="4"/>
        <v>6128884724186.1094</v>
      </c>
    </row>
    <row r="21" spans="4:9">
      <c r="D21" s="2">
        <v>800</v>
      </c>
      <c r="E21" s="3">
        <f t="shared" si="0"/>
        <v>4.6165674824381494E-6</v>
      </c>
      <c r="F21" s="3">
        <f t="shared" si="1"/>
        <v>1222407449105583.2</v>
      </c>
      <c r="G21" s="3">
        <f t="shared" si="2"/>
        <v>2.1661115185775852</v>
      </c>
      <c r="H21" s="2">
        <f t="shared" si="3"/>
        <v>9.167972570258389E-3</v>
      </c>
      <c r="I21" s="3">
        <f t="shared" si="4"/>
        <v>11206997963079.516</v>
      </c>
    </row>
    <row r="22" spans="4:9">
      <c r="D22" s="2">
        <v>900</v>
      </c>
      <c r="E22" s="3">
        <f t="shared" si="0"/>
        <v>4.8966092589559844E-6</v>
      </c>
      <c r="F22" s="3">
        <f t="shared" si="1"/>
        <v>1152496795514010</v>
      </c>
      <c r="G22" s="3">
        <f t="shared" si="2"/>
        <v>2.0422295247900011</v>
      </c>
      <c r="H22" s="2">
        <f t="shared" si="3"/>
        <v>1.5441425215780215E-2</v>
      </c>
      <c r="I22" s="3">
        <f t="shared" si="4"/>
        <v>17796193079355.93</v>
      </c>
    </row>
    <row r="23" spans="4:9">
      <c r="D23" s="2">
        <v>1000</v>
      </c>
      <c r="E23" s="3">
        <f t="shared" si="0"/>
        <v>5.1614793567233845E-6</v>
      </c>
      <c r="F23" s="3">
        <f t="shared" si="1"/>
        <v>1093354460960879.5</v>
      </c>
      <c r="G23" s="3">
        <f t="shared" si="2"/>
        <v>1.9374290409539117</v>
      </c>
      <c r="H23" s="2">
        <f t="shared" si="3"/>
        <v>2.3432500998506627E-2</v>
      </c>
      <c r="I23" s="3">
        <f t="shared" si="4"/>
        <v>25620029498187.484</v>
      </c>
    </row>
    <row r="24" spans="4:9">
      <c r="D24" s="2">
        <v>1200</v>
      </c>
      <c r="E24" s="3">
        <f t="shared" si="0"/>
        <v>5.6541173475493035E-6</v>
      </c>
      <c r="F24" s="3">
        <f t="shared" si="1"/>
        <v>998091502695292</v>
      </c>
      <c r="G24" s="3">
        <f t="shared" si="2"/>
        <v>1.7686226488267627</v>
      </c>
      <c r="H24" s="2">
        <f t="shared" si="3"/>
        <v>4.3804178178635488E-2</v>
      </c>
      <c r="I24" s="3">
        <f t="shared" si="4"/>
        <v>43720578022646.609</v>
      </c>
    </row>
    <row r="25" spans="4:9">
      <c r="D25" s="2">
        <v>1400</v>
      </c>
      <c r="E25" s="3">
        <f t="shared" si="0"/>
        <v>6.1071447346394449E-6</v>
      </c>
      <c r="F25" s="3">
        <f t="shared" si="1"/>
        <v>924053174607491.12</v>
      </c>
      <c r="G25" s="3">
        <f t="shared" si="2"/>
        <v>1.6374263971967877</v>
      </c>
      <c r="H25" s="2">
        <f t="shared" si="3"/>
        <v>6.8483310465654743E-2</v>
      </c>
      <c r="I25" s="3">
        <f t="shared" si="4"/>
        <v>63282220443418.688</v>
      </c>
    </row>
    <row r="26" spans="4:9">
      <c r="D26" s="2">
        <v>1600</v>
      </c>
      <c r="E26" s="3">
        <f t="shared" si="0"/>
        <v>6.5288123452746465E-6</v>
      </c>
      <c r="F26" s="3">
        <f t="shared" si="1"/>
        <v>864372596635507.38</v>
      </c>
      <c r="G26" s="3">
        <f t="shared" si="2"/>
        <v>1.5316721435925007</v>
      </c>
      <c r="H26" s="2">
        <f t="shared" si="3"/>
        <v>9.5749530391842586E-2</v>
      </c>
      <c r="I26" s="3">
        <f t="shared" si="4"/>
        <v>82763270211427.406</v>
      </c>
    </row>
    <row r="27" spans="4:9">
      <c r="D27" s="2">
        <v>1800</v>
      </c>
      <c r="E27" s="3">
        <f t="shared" si="0"/>
        <v>6.924851223657224E-6</v>
      </c>
      <c r="F27" s="3">
        <f t="shared" si="1"/>
        <v>814938299403722.25</v>
      </c>
      <c r="G27" s="3">
        <f t="shared" si="2"/>
        <v>1.4440743457183902</v>
      </c>
      <c r="H27" s="2">
        <f t="shared" si="3"/>
        <v>0.1242635313186464</v>
      </c>
      <c r="I27" s="3">
        <f t="shared" si="4"/>
        <v>101267110890718.88</v>
      </c>
    </row>
    <row r="28" spans="4:9">
      <c r="D28" s="2">
        <v>2000</v>
      </c>
      <c r="E28" s="3">
        <f t="shared" si="0"/>
        <v>7.2994341081869685E-6</v>
      </c>
      <c r="F28" s="3">
        <f t="shared" si="1"/>
        <v>773118353586000.25</v>
      </c>
      <c r="G28" s="3">
        <f t="shared" si="2"/>
        <v>1.3699692129262602</v>
      </c>
      <c r="H28" s="2">
        <f t="shared" si="3"/>
        <v>0.15307678138276437</v>
      </c>
      <c r="I28" s="3">
        <f t="shared" si="4"/>
        <v>118346469194886.89</v>
      </c>
    </row>
    <row r="29" spans="4:9">
      <c r="D29" s="2">
        <v>2200</v>
      </c>
      <c r="E29" s="3">
        <f t="shared" si="0"/>
        <v>7.6557110793014915E-6</v>
      </c>
      <c r="F29" s="3">
        <f t="shared" si="1"/>
        <v>737139427203397.25</v>
      </c>
      <c r="G29" s="3">
        <f t="shared" si="2"/>
        <v>1.3062143929434182</v>
      </c>
      <c r="H29" s="2">
        <f t="shared" si="3"/>
        <v>0.18155510903217403</v>
      </c>
      <c r="I29" s="3">
        <f t="shared" si="4"/>
        <v>133831429077827.09</v>
      </c>
    </row>
    <row r="30" spans="4:9">
      <c r="D30" s="2">
        <v>2400</v>
      </c>
      <c r="E30" s="3">
        <f t="shared" si="0"/>
        <v>7.9961294361532147E-6</v>
      </c>
      <c r="F30" s="3">
        <f t="shared" si="1"/>
        <v>705757269800512.38</v>
      </c>
      <c r="G30" s="3">
        <f t="shared" si="2"/>
        <v>1.2506050683455179</v>
      </c>
      <c r="H30" s="2">
        <f t="shared" si="3"/>
        <v>0.20929447718139971</v>
      </c>
      <c r="I30" s="3">
        <f t="shared" si="4"/>
        <v>147711098799870.28</v>
      </c>
    </row>
    <row r="31" spans="4:9">
      <c r="D31" s="2">
        <v>2600</v>
      </c>
      <c r="E31" s="3">
        <f t="shared" si="0"/>
        <v>8.3226353872852234E-6</v>
      </c>
      <c r="F31" s="3">
        <f t="shared" si="1"/>
        <v>678069651886048.88</v>
      </c>
      <c r="G31" s="3">
        <f t="shared" si="2"/>
        <v>1.2015424844007156</v>
      </c>
      <c r="H31" s="2">
        <f t="shared" si="3"/>
        <v>0.23605172085090048</v>
      </c>
      <c r="I31" s="3">
        <f t="shared" si="4"/>
        <v>160059508184472.88</v>
      </c>
    </row>
    <row r="32" spans="4:9">
      <c r="D32" s="2">
        <v>2800</v>
      </c>
      <c r="E32" s="3">
        <f t="shared" si="0"/>
        <v>8.6368069111025395E-6</v>
      </c>
      <c r="F32" s="3">
        <f t="shared" si="1"/>
        <v>653404265941913.88</v>
      </c>
      <c r="G32" s="3">
        <f t="shared" si="2"/>
        <v>1.157835309151706</v>
      </c>
      <c r="H32" s="2">
        <f t="shared" si="3"/>
        <v>0.26169316090730133</v>
      </c>
      <c r="I32" s="3">
        <f t="shared" si="4"/>
        <v>170991427704654.38</v>
      </c>
    </row>
    <row r="33" spans="1:10">
      <c r="D33" s="2">
        <v>3000</v>
      </c>
      <c r="E33" s="3">
        <f t="shared" si="0"/>
        <v>8.939944488062828E-6</v>
      </c>
      <c r="F33" s="3">
        <f t="shared" si="1"/>
        <v>631248492355441.88</v>
      </c>
      <c r="G33" s="3">
        <f t="shared" si="2"/>
        <v>1.1185751783305393</v>
      </c>
      <c r="H33" s="2">
        <f t="shared" si="3"/>
        <v>0.28615821278018838</v>
      </c>
      <c r="I33" s="3">
        <f t="shared" si="4"/>
        <v>180636940392621.66</v>
      </c>
    </row>
    <row r="34" spans="1:10">
      <c r="D34" s="2">
        <v>4000</v>
      </c>
      <c r="E34" s="3">
        <f t="shared" si="0"/>
        <v>1.0322958713446769E-5</v>
      </c>
      <c r="F34" s="3">
        <f t="shared" si="1"/>
        <v>546677230480439.75</v>
      </c>
      <c r="G34" s="3">
        <f t="shared" ref="G34:G35" si="5">$B$15/2/E34</f>
        <v>0.96871452047695583</v>
      </c>
      <c r="H34" s="2">
        <f t="shared" si="3"/>
        <v>0.39125027972228255</v>
      </c>
      <c r="I34" s="3">
        <f t="shared" ref="I34:I35" si="6">F34*H34</f>
        <v>213887619343274.78</v>
      </c>
    </row>
    <row r="35" spans="1:10">
      <c r="D35" s="2">
        <v>5000</v>
      </c>
      <c r="E35" s="3">
        <f t="shared" si="0"/>
        <v>1.1541418706095374E-5</v>
      </c>
      <c r="F35" s="3">
        <f t="shared" si="1"/>
        <v>488962979642233.31</v>
      </c>
      <c r="G35" s="3">
        <f t="shared" si="5"/>
        <v>0.86644460743103402</v>
      </c>
      <c r="H35" s="2">
        <f t="shared" si="3"/>
        <v>0.47202361741777565</v>
      </c>
      <c r="I35" s="3">
        <f t="shared" si="6"/>
        <v>230802074434101.16</v>
      </c>
    </row>
    <row r="43" spans="1:10">
      <c r="D43" s="2" t="s">
        <v>33</v>
      </c>
      <c r="E43" s="2" t="s">
        <v>32</v>
      </c>
      <c r="F43" s="2" t="s">
        <v>21</v>
      </c>
      <c r="G43" s="2" t="s">
        <v>16</v>
      </c>
      <c r="H43" s="2" t="s">
        <v>15</v>
      </c>
      <c r="I43" s="2" t="s">
        <v>19</v>
      </c>
      <c r="J43" s="2" t="s">
        <v>22</v>
      </c>
    </row>
    <row r="44" spans="1:10">
      <c r="A44" s="4" t="s">
        <v>0</v>
      </c>
      <c r="B44" s="5">
        <v>10000000000</v>
      </c>
      <c r="C44" s="4" t="s">
        <v>1</v>
      </c>
      <c r="D44" s="2">
        <v>0</v>
      </c>
      <c r="E44" s="2">
        <f>D44*0.0000001</f>
        <v>0</v>
      </c>
      <c r="F44" s="3">
        <f>($B$54*$B$56)^0.5</f>
        <v>5.1614793567233849E-7</v>
      </c>
      <c r="G44" s="3">
        <f>$B$2/($B$3^0.5)/F44</f>
        <v>1.0933544609608794E+16</v>
      </c>
      <c r="H44" s="3">
        <f>E44/2/F44</f>
        <v>0</v>
      </c>
      <c r="I44" s="2">
        <f>EXP(0-H44^2)</f>
        <v>1</v>
      </c>
      <c r="J44" s="3">
        <f>G44*I44</f>
        <v>1.0933544609608794E+16</v>
      </c>
    </row>
    <row r="45" spans="1:10">
      <c r="A45" s="4" t="s">
        <v>2</v>
      </c>
      <c r="B45" s="4">
        <v>3.14</v>
      </c>
      <c r="C45" s="4"/>
      <c r="D45" s="2">
        <v>20</v>
      </c>
      <c r="E45" s="2">
        <f t="shared" ref="E45:E59" si="7">D45*0.0000001</f>
        <v>1.9999999999999999E-6</v>
      </c>
      <c r="F45" s="3">
        <f t="shared" ref="F45:F59" si="8">($B$54*$B$56)^0.5</f>
        <v>5.1614793567233849E-7</v>
      </c>
      <c r="G45" s="3">
        <f t="shared" ref="G45:G59" si="9">$B$2/($B$3^0.5)/F45</f>
        <v>1.0933544609608794E+16</v>
      </c>
      <c r="H45" s="3">
        <f t="shared" ref="H45:H59" si="10">E45/2/F45</f>
        <v>1.9374290409539114</v>
      </c>
      <c r="I45" s="2">
        <f t="shared" ref="I45:I59" si="11">EXP(0-H45^2)</f>
        <v>2.3432500998506647E-2</v>
      </c>
      <c r="J45" s="3">
        <f t="shared" ref="J45:J59" si="12">G45*I45</f>
        <v>256200294981875.03</v>
      </c>
    </row>
    <row r="46" spans="1:10">
      <c r="D46" s="2">
        <v>40</v>
      </c>
      <c r="E46" s="2">
        <f t="shared" si="7"/>
        <v>3.9999999999999998E-6</v>
      </c>
      <c r="F46" s="3">
        <f t="shared" si="8"/>
        <v>5.1614793567233849E-7</v>
      </c>
      <c r="G46" s="3">
        <f t="shared" si="9"/>
        <v>1.0933544609608794E+16</v>
      </c>
      <c r="H46" s="3">
        <f t="shared" si="10"/>
        <v>3.8748580819078229</v>
      </c>
      <c r="I46" s="2">
        <f t="shared" si="11"/>
        <v>3.0149115588433653E-7</v>
      </c>
      <c r="J46" s="3">
        <f t="shared" si="12"/>
        <v>3296367002.2639122</v>
      </c>
    </row>
    <row r="47" spans="1:10">
      <c r="A47" t="s">
        <v>4</v>
      </c>
      <c r="B47">
        <v>10.5</v>
      </c>
      <c r="C47" t="s">
        <v>9</v>
      </c>
      <c r="D47" s="2">
        <v>60</v>
      </c>
      <c r="E47" s="2">
        <f t="shared" si="7"/>
        <v>6.0000000000000002E-6</v>
      </c>
      <c r="F47" s="3">
        <f t="shared" si="8"/>
        <v>5.1614793567233849E-7</v>
      </c>
      <c r="G47" s="3">
        <f t="shared" si="9"/>
        <v>1.0933544609608794E+16</v>
      </c>
      <c r="H47" s="3">
        <f t="shared" si="10"/>
        <v>5.8122871228617345</v>
      </c>
      <c r="I47" s="2">
        <f t="shared" si="11"/>
        <v>2.129942100155636E-15</v>
      </c>
      <c r="J47" s="3">
        <f t="shared" si="12"/>
        <v>23.287816967935488</v>
      </c>
    </row>
    <row r="48" spans="1:10">
      <c r="A48" t="s">
        <v>5</v>
      </c>
      <c r="B48">
        <v>3.69</v>
      </c>
      <c r="C48" t="s">
        <v>7</v>
      </c>
      <c r="D48" s="2">
        <v>80</v>
      </c>
      <c r="E48" s="2">
        <f t="shared" si="7"/>
        <v>7.9999999999999996E-6</v>
      </c>
      <c r="F48" s="3">
        <f t="shared" si="8"/>
        <v>5.1614793567233849E-7</v>
      </c>
      <c r="G48" s="3">
        <f t="shared" si="9"/>
        <v>1.0933544609608794E+16</v>
      </c>
      <c r="H48" s="3">
        <f t="shared" si="10"/>
        <v>7.7497161638156458</v>
      </c>
      <c r="I48" s="2">
        <f t="shared" si="11"/>
        <v>8.2622495340072667E-27</v>
      </c>
      <c r="J48" s="3">
        <f t="shared" si="12"/>
        <v>9.0335673855787916E-11</v>
      </c>
    </row>
    <row r="49" spans="1:10">
      <c r="A49" t="s">
        <v>5</v>
      </c>
      <c r="B49">
        <f>B48*1.6E-19</f>
        <v>5.9039999999999996E-19</v>
      </c>
      <c r="C49" t="s">
        <v>13</v>
      </c>
      <c r="D49" s="2">
        <v>100</v>
      </c>
      <c r="E49" s="2">
        <f t="shared" si="7"/>
        <v>9.9999999999999991E-6</v>
      </c>
      <c r="F49" s="3">
        <f t="shared" si="8"/>
        <v>5.1614793567233849E-7</v>
      </c>
      <c r="G49" s="3">
        <f t="shared" si="9"/>
        <v>1.0933544609608794E+16</v>
      </c>
      <c r="H49" s="3">
        <f t="shared" si="10"/>
        <v>9.687145204769557</v>
      </c>
      <c r="I49" s="2">
        <f t="shared" si="11"/>
        <v>1.7598113124473614E-41</v>
      </c>
      <c r="J49" s="3">
        <f t="shared" si="12"/>
        <v>1.9240975489137427E-25</v>
      </c>
    </row>
    <row r="50" spans="1:10">
      <c r="A50" t="s">
        <v>6</v>
      </c>
      <c r="B50" s="1">
        <v>1.3800000000000001E-23</v>
      </c>
      <c r="C50" t="s">
        <v>8</v>
      </c>
      <c r="D50" s="2">
        <v>120</v>
      </c>
      <c r="E50" s="2">
        <f t="shared" si="7"/>
        <v>1.2E-5</v>
      </c>
      <c r="F50" s="3">
        <f t="shared" si="8"/>
        <v>5.1614793567233849E-7</v>
      </c>
      <c r="G50" s="3">
        <f t="shared" si="9"/>
        <v>1.0933544609608794E+16</v>
      </c>
      <c r="H50" s="3">
        <f t="shared" si="10"/>
        <v>11.624574245723469</v>
      </c>
      <c r="I50" s="2">
        <f t="shared" si="11"/>
        <v>2.0581223618205968E-59</v>
      </c>
      <c r="J50" s="3">
        <f t="shared" si="12"/>
        <v>2.2502572654998906E-43</v>
      </c>
    </row>
    <row r="51" spans="1:10">
      <c r="A51" t="s">
        <v>10</v>
      </c>
      <c r="B51">
        <v>1000</v>
      </c>
      <c r="C51" t="s">
        <v>11</v>
      </c>
      <c r="D51" s="2">
        <v>140</v>
      </c>
      <c r="E51" s="2">
        <f t="shared" si="7"/>
        <v>1.4E-5</v>
      </c>
      <c r="F51" s="3">
        <f t="shared" si="8"/>
        <v>5.1614793567233849E-7</v>
      </c>
      <c r="G51" s="3">
        <f t="shared" si="9"/>
        <v>1.0933544609608794E+16</v>
      </c>
      <c r="H51" s="3">
        <f t="shared" si="10"/>
        <v>13.562003286677381</v>
      </c>
      <c r="I51" s="2">
        <f t="shared" si="11"/>
        <v>1.3216411921266759E-80</v>
      </c>
      <c r="J51" s="3">
        <f t="shared" si="12"/>
        <v>1.4450222932013558E-64</v>
      </c>
    </row>
    <row r="52" spans="1:10">
      <c r="A52" t="s">
        <v>10</v>
      </c>
      <c r="B52">
        <f>B51+273</f>
        <v>1273</v>
      </c>
      <c r="C52" t="s">
        <v>12</v>
      </c>
      <c r="D52" s="2">
        <v>160</v>
      </c>
      <c r="E52" s="2">
        <f t="shared" si="7"/>
        <v>1.5999999999999999E-5</v>
      </c>
      <c r="F52" s="3">
        <f t="shared" si="8"/>
        <v>5.1614793567233849E-7</v>
      </c>
      <c r="G52" s="3">
        <f t="shared" si="9"/>
        <v>1.0933544609608794E+16</v>
      </c>
      <c r="H52" s="3">
        <f t="shared" si="10"/>
        <v>15.499432327631292</v>
      </c>
      <c r="I52" s="2">
        <f t="shared" si="11"/>
        <v>4.6600784630157365E-105</v>
      </c>
      <c r="J52" s="3">
        <f t="shared" si="12"/>
        <v>5.0951175759659741E-89</v>
      </c>
    </row>
    <row r="53" spans="1:10">
      <c r="D53" s="2">
        <v>180</v>
      </c>
      <c r="E53" s="2">
        <f t="shared" si="7"/>
        <v>1.8E-5</v>
      </c>
      <c r="F53" s="3">
        <f t="shared" si="8"/>
        <v>5.1614793567233849E-7</v>
      </c>
      <c r="G53" s="3">
        <f t="shared" si="9"/>
        <v>1.0933544609608794E+16</v>
      </c>
      <c r="H53" s="3">
        <f t="shared" si="10"/>
        <v>17.436861368585205</v>
      </c>
      <c r="I53" s="2">
        <f t="shared" si="11"/>
        <v>9.0221528516826145E-133</v>
      </c>
      <c r="J53" s="3">
        <f t="shared" si="12"/>
        <v>9.8644110678581052E-117</v>
      </c>
    </row>
    <row r="54" spans="1:10">
      <c r="A54" s="4" t="s">
        <v>3</v>
      </c>
      <c r="B54" s="5">
        <f>B47*EXP(-B49/B50/B52)</f>
        <v>2.6640869149881643E-14</v>
      </c>
      <c r="C54" s="4" t="s">
        <v>9</v>
      </c>
      <c r="D54" s="2">
        <v>200</v>
      </c>
      <c r="E54" s="2">
        <f t="shared" si="7"/>
        <v>1.9999999999999998E-5</v>
      </c>
      <c r="F54" s="3">
        <f t="shared" si="8"/>
        <v>5.1614793567233849E-7</v>
      </c>
      <c r="G54" s="3">
        <f t="shared" si="9"/>
        <v>1.0933544609608794E+16</v>
      </c>
      <c r="H54" s="3">
        <f t="shared" si="10"/>
        <v>19.374290409539114</v>
      </c>
      <c r="I54" s="2">
        <f t="shared" si="11"/>
        <v>9.5910116925717881E-164</v>
      </c>
      <c r="J54" s="3">
        <f t="shared" si="12"/>
        <v>1.0486375419201319E-147</v>
      </c>
    </row>
    <row r="55" spans="1:10">
      <c r="D55" s="2">
        <v>220</v>
      </c>
      <c r="E55" s="2">
        <f t="shared" si="7"/>
        <v>2.1999999999999999E-5</v>
      </c>
      <c r="F55" s="3">
        <f t="shared" si="8"/>
        <v>5.1614793567233849E-7</v>
      </c>
      <c r="G55" s="3">
        <f t="shared" si="9"/>
        <v>1.0933544609608794E+16</v>
      </c>
      <c r="H55" s="3">
        <f t="shared" si="10"/>
        <v>21.311719450493026</v>
      </c>
      <c r="I55" s="2">
        <f t="shared" si="11"/>
        <v>5.5982971788653473E-198</v>
      </c>
      <c r="J55" s="3">
        <f t="shared" si="12"/>
        <v>6.1209231942971343E-182</v>
      </c>
    </row>
    <row r="56" spans="1:10">
      <c r="A56" t="s">
        <v>20</v>
      </c>
      <c r="B56">
        <v>10</v>
      </c>
      <c r="C56" t="s">
        <v>26</v>
      </c>
      <c r="D56" s="2">
        <v>240</v>
      </c>
      <c r="E56" s="2">
        <f t="shared" si="7"/>
        <v>2.4000000000000001E-5</v>
      </c>
      <c r="F56" s="3">
        <f t="shared" si="8"/>
        <v>5.1614793567233849E-7</v>
      </c>
      <c r="G56" s="3">
        <f t="shared" si="9"/>
        <v>1.0933544609608794E+16</v>
      </c>
      <c r="H56" s="3">
        <f t="shared" si="10"/>
        <v>23.249148491446938</v>
      </c>
      <c r="I56" s="2">
        <f t="shared" si="11"/>
        <v>1.7942574801061472E-235</v>
      </c>
      <c r="J56" s="3">
        <f t="shared" si="12"/>
        <v>1.9617594199864824E-219</v>
      </c>
    </row>
    <row r="57" spans="1:10">
      <c r="A57" s="4"/>
      <c r="B57" s="5"/>
      <c r="C57" s="4"/>
      <c r="D57" s="2">
        <v>260</v>
      </c>
      <c r="E57" s="2">
        <f t="shared" si="7"/>
        <v>2.5999999999999998E-5</v>
      </c>
      <c r="F57" s="3">
        <f t="shared" si="8"/>
        <v>5.1614793567233849E-7</v>
      </c>
      <c r="G57" s="3">
        <f t="shared" si="9"/>
        <v>1.0933544609608794E+16</v>
      </c>
      <c r="H57" s="3">
        <f t="shared" si="10"/>
        <v>25.18657753240085</v>
      </c>
      <c r="I57" s="2">
        <f t="shared" si="11"/>
        <v>3.1575546109339597E-276</v>
      </c>
      <c r="J57" s="3">
        <f t="shared" si="12"/>
        <v>3.4523264195922387E-260</v>
      </c>
    </row>
    <row r="58" spans="1:10">
      <c r="D58" s="2">
        <v>280</v>
      </c>
      <c r="E58" s="2">
        <f t="shared" si="7"/>
        <v>2.8E-5</v>
      </c>
      <c r="F58" s="3">
        <f t="shared" si="8"/>
        <v>5.1614793567233849E-7</v>
      </c>
      <c r="G58" s="3">
        <f t="shared" si="9"/>
        <v>1.0933544609608794E+16</v>
      </c>
      <c r="H58" s="3">
        <f t="shared" si="10"/>
        <v>27.124006573354762</v>
      </c>
      <c r="I58" s="2">
        <f t="shared" si="11"/>
        <v>0</v>
      </c>
      <c r="J58" s="3">
        <f t="shared" si="12"/>
        <v>3.3356663209586769E-304</v>
      </c>
    </row>
    <row r="59" spans="1:10">
      <c r="D59" s="2">
        <v>300</v>
      </c>
      <c r="E59" s="2">
        <f t="shared" si="7"/>
        <v>2.9999999999999997E-5</v>
      </c>
      <c r="F59" s="3">
        <f t="shared" si="8"/>
        <v>5.1614793567233849E-7</v>
      </c>
      <c r="G59" s="3">
        <f t="shared" si="9"/>
        <v>1.0933544609608794E+16</v>
      </c>
      <c r="H59" s="3">
        <f t="shared" si="10"/>
        <v>29.061435614308671</v>
      </c>
      <c r="I59" s="2">
        <f t="shared" si="11"/>
        <v>0</v>
      </c>
      <c r="J59" s="3">
        <f t="shared" si="12"/>
        <v>0</v>
      </c>
    </row>
    <row r="62" spans="1:10">
      <c r="D62" s="2" t="s">
        <v>33</v>
      </c>
      <c r="E62" s="2" t="s">
        <v>32</v>
      </c>
      <c r="F62" s="2" t="s">
        <v>21</v>
      </c>
      <c r="G62" s="2" t="s">
        <v>16</v>
      </c>
      <c r="H62" s="2" t="s">
        <v>15</v>
      </c>
      <c r="I62" s="2" t="s">
        <v>19</v>
      </c>
      <c r="J62" s="2" t="s">
        <v>22</v>
      </c>
    </row>
    <row r="63" spans="1:10">
      <c r="A63" s="4" t="s">
        <v>0</v>
      </c>
      <c r="B63" s="5">
        <v>10000000000</v>
      </c>
      <c r="C63" s="4" t="s">
        <v>1</v>
      </c>
      <c r="D63" s="2">
        <v>0</v>
      </c>
      <c r="E63" s="2">
        <f>D63*0.0000001</f>
        <v>0</v>
      </c>
      <c r="F63" s="3">
        <f>($B$73*$B$75)^0.5</f>
        <v>1.6322030863186616E-6</v>
      </c>
      <c r="G63" s="3">
        <f>$B$2/($B$3^0.5)/F63</f>
        <v>3457490386542029.5</v>
      </c>
      <c r="H63" s="3">
        <f>E63/2/F63</f>
        <v>0</v>
      </c>
      <c r="I63" s="2">
        <f>EXP(0-H63^2)</f>
        <v>1</v>
      </c>
      <c r="J63" s="3">
        <f>G63*I63</f>
        <v>3457490386542029.5</v>
      </c>
    </row>
    <row r="64" spans="1:10">
      <c r="A64" s="4" t="s">
        <v>2</v>
      </c>
      <c r="B64" s="4">
        <v>3.14</v>
      </c>
      <c r="C64" s="4"/>
      <c r="D64" s="2">
        <v>20</v>
      </c>
      <c r="E64" s="2">
        <f t="shared" ref="E64:E78" si="13">D64*0.0000001</f>
        <v>1.9999999999999999E-6</v>
      </c>
      <c r="F64" s="3">
        <f t="shared" ref="F64:F78" si="14">($B$73*$B$75)^0.5</f>
        <v>1.6322030863186616E-6</v>
      </c>
      <c r="G64" s="3">
        <f t="shared" ref="G64:G78" si="15">$B$2/($B$3^0.5)/F64</f>
        <v>3457490386542029.5</v>
      </c>
      <c r="H64" s="3">
        <f t="shared" ref="H64:H78" si="16">E64/2/F64</f>
        <v>0.61266885743700028</v>
      </c>
      <c r="I64" s="2">
        <f t="shared" ref="I64:I78" si="17">EXP(0-H64^2)</f>
        <v>0.68703974951801416</v>
      </c>
      <c r="J64" s="3">
        <f t="shared" ref="J64:J78" si="18">G64*I64</f>
        <v>2375433329130778</v>
      </c>
    </row>
    <row r="65" spans="1:10">
      <c r="D65" s="2">
        <v>40</v>
      </c>
      <c r="E65" s="2">
        <f t="shared" si="13"/>
        <v>3.9999999999999998E-6</v>
      </c>
      <c r="F65" s="3">
        <f t="shared" si="14"/>
        <v>1.6322030863186616E-6</v>
      </c>
      <c r="G65" s="3">
        <f t="shared" si="15"/>
        <v>3457490386542029.5</v>
      </c>
      <c r="H65" s="3">
        <f t="shared" si="16"/>
        <v>1.2253377148740006</v>
      </c>
      <c r="I65" s="2">
        <f t="shared" si="17"/>
        <v>0.22280629540016259</v>
      </c>
      <c r="J65" s="3">
        <f t="shared" si="18"/>
        <v>770350624407105.75</v>
      </c>
    </row>
    <row r="66" spans="1:10">
      <c r="A66" t="s">
        <v>4</v>
      </c>
      <c r="B66">
        <v>10.5</v>
      </c>
      <c r="C66" t="s">
        <v>9</v>
      </c>
      <c r="D66" s="2">
        <v>60</v>
      </c>
      <c r="E66" s="2">
        <f t="shared" si="13"/>
        <v>6.0000000000000002E-6</v>
      </c>
      <c r="F66" s="3">
        <f t="shared" si="14"/>
        <v>1.6322030863186616E-6</v>
      </c>
      <c r="G66" s="3">
        <f t="shared" si="15"/>
        <v>3457490386542029.5</v>
      </c>
      <c r="H66" s="3">
        <f t="shared" si="16"/>
        <v>1.8380065723110011</v>
      </c>
      <c r="I66" s="2">
        <f t="shared" si="17"/>
        <v>3.4106470571674277E-2</v>
      </c>
      <c r="J66" s="3">
        <f t="shared" si="18"/>
        <v>117922794120442.45</v>
      </c>
    </row>
    <row r="67" spans="1:10">
      <c r="A67" t="s">
        <v>5</v>
      </c>
      <c r="B67">
        <v>3.69</v>
      </c>
      <c r="C67" t="s">
        <v>7</v>
      </c>
      <c r="D67" s="2">
        <v>80</v>
      </c>
      <c r="E67" s="2">
        <f t="shared" si="13"/>
        <v>7.9999999999999996E-6</v>
      </c>
      <c r="F67" s="3">
        <f t="shared" si="14"/>
        <v>1.6322030863186616E-6</v>
      </c>
      <c r="G67" s="3">
        <f t="shared" si="15"/>
        <v>3457490386542029.5</v>
      </c>
      <c r="H67" s="3">
        <f t="shared" si="16"/>
        <v>2.4506754297480011</v>
      </c>
      <c r="I67" s="2">
        <f t="shared" si="17"/>
        <v>2.4643922293975445E-3</v>
      </c>
      <c r="J67" s="3">
        <f t="shared" si="18"/>
        <v>8520612441810.8896</v>
      </c>
    </row>
    <row r="68" spans="1:10">
      <c r="A68" t="s">
        <v>5</v>
      </c>
      <c r="B68">
        <f>B67*1.6E-19</f>
        <v>5.9039999999999996E-19</v>
      </c>
      <c r="C68" t="s">
        <v>13</v>
      </c>
      <c r="D68" s="2">
        <v>100</v>
      </c>
      <c r="E68" s="2">
        <f t="shared" si="13"/>
        <v>9.9999999999999991E-6</v>
      </c>
      <c r="F68" s="3">
        <f t="shared" si="14"/>
        <v>1.6322030863186616E-6</v>
      </c>
      <c r="G68" s="3">
        <f t="shared" si="15"/>
        <v>3457490386542029.5</v>
      </c>
      <c r="H68" s="3">
        <f t="shared" si="16"/>
        <v>3.0633442871850014</v>
      </c>
      <c r="I68" s="2">
        <f t="shared" si="17"/>
        <v>8.4051721049010198E-5</v>
      </c>
      <c r="J68" s="3">
        <f t="shared" si="18"/>
        <v>290608017499.26514</v>
      </c>
    </row>
    <row r="69" spans="1:10">
      <c r="A69" t="s">
        <v>6</v>
      </c>
      <c r="B69" s="1">
        <v>1.3800000000000001E-23</v>
      </c>
      <c r="C69" t="s">
        <v>8</v>
      </c>
      <c r="D69" s="2">
        <v>120</v>
      </c>
      <c r="E69" s="2">
        <f t="shared" si="13"/>
        <v>1.2E-5</v>
      </c>
      <c r="F69" s="3">
        <f t="shared" si="14"/>
        <v>1.6322030863186616E-6</v>
      </c>
      <c r="G69" s="3">
        <f t="shared" si="15"/>
        <v>3457490386542029.5</v>
      </c>
      <c r="H69" s="3">
        <f t="shared" si="16"/>
        <v>3.6760131446220021</v>
      </c>
      <c r="I69" s="2">
        <f t="shared" si="17"/>
        <v>1.3531536680453909E-6</v>
      </c>
      <c r="J69" s="3">
        <f t="shared" si="18"/>
        <v>4678515798.781024</v>
      </c>
    </row>
    <row r="70" spans="1:10">
      <c r="A70" t="s">
        <v>10</v>
      </c>
      <c r="B70">
        <v>1000</v>
      </c>
      <c r="C70" t="s">
        <v>11</v>
      </c>
      <c r="D70" s="2">
        <v>140</v>
      </c>
      <c r="E70" s="2">
        <f t="shared" si="13"/>
        <v>1.4E-5</v>
      </c>
      <c r="F70" s="3">
        <f t="shared" si="14"/>
        <v>1.6322030863186616E-6</v>
      </c>
      <c r="G70" s="3">
        <f t="shared" si="15"/>
        <v>3457490386542029.5</v>
      </c>
      <c r="H70" s="3">
        <f t="shared" si="16"/>
        <v>4.2886820020590024</v>
      </c>
      <c r="I70" s="2">
        <f t="shared" si="17"/>
        <v>1.0282799235789123E-8</v>
      </c>
      <c r="J70" s="3">
        <f t="shared" si="18"/>
        <v>35552679.504482619</v>
      </c>
    </row>
    <row r="71" spans="1:10">
      <c r="A71" t="s">
        <v>10</v>
      </c>
      <c r="B71">
        <f>B70+273</f>
        <v>1273</v>
      </c>
      <c r="C71" t="s">
        <v>12</v>
      </c>
      <c r="D71" s="2">
        <v>160</v>
      </c>
      <c r="E71" s="2">
        <f t="shared" si="13"/>
        <v>1.5999999999999999E-5</v>
      </c>
      <c r="F71" s="3">
        <f t="shared" si="14"/>
        <v>1.6322030863186616E-6</v>
      </c>
      <c r="G71" s="3">
        <f t="shared" si="15"/>
        <v>3457490386542029.5</v>
      </c>
      <c r="H71" s="3">
        <f t="shared" si="16"/>
        <v>4.9013508594960022</v>
      </c>
      <c r="I71" s="2">
        <f t="shared" si="17"/>
        <v>3.6884111219054617E-11</v>
      </c>
      <c r="J71" s="3">
        <f t="shared" si="18"/>
        <v>127526.45995602835</v>
      </c>
    </row>
    <row r="72" spans="1:10">
      <c r="D72" s="2">
        <v>180</v>
      </c>
      <c r="E72" s="2">
        <f t="shared" si="13"/>
        <v>1.8E-5</v>
      </c>
      <c r="F72" s="3">
        <f t="shared" si="14"/>
        <v>1.6322030863186616E-6</v>
      </c>
      <c r="G72" s="3">
        <f t="shared" si="15"/>
        <v>3457490386542029.5</v>
      </c>
      <c r="H72" s="3">
        <f t="shared" si="16"/>
        <v>5.514019716933003</v>
      </c>
      <c r="I72" s="2">
        <f t="shared" si="17"/>
        <v>6.2449795140179378E-14</v>
      </c>
      <c r="J72" s="3">
        <f t="shared" si="18"/>
        <v>215.91956633868935</v>
      </c>
    </row>
    <row r="73" spans="1:10">
      <c r="A73" s="4" t="s">
        <v>3</v>
      </c>
      <c r="B73" s="5">
        <f>B66*EXP(-B68/B69/B71)</f>
        <v>2.6640869149881643E-14</v>
      </c>
      <c r="C73" s="4" t="s">
        <v>9</v>
      </c>
      <c r="D73" s="2">
        <v>200</v>
      </c>
      <c r="E73" s="2">
        <f t="shared" si="13"/>
        <v>1.9999999999999998E-5</v>
      </c>
      <c r="F73" s="3">
        <f t="shared" si="14"/>
        <v>1.6322030863186616E-6</v>
      </c>
      <c r="G73" s="3">
        <f t="shared" si="15"/>
        <v>3457490386542029.5</v>
      </c>
      <c r="H73" s="3">
        <f t="shared" si="16"/>
        <v>6.1266885743700028</v>
      </c>
      <c r="I73" s="2">
        <f t="shared" si="17"/>
        <v>4.9909870388658091E-17</v>
      </c>
      <c r="J73" s="3">
        <f t="shared" si="18"/>
        <v>0.17256289706234407</v>
      </c>
    </row>
    <row r="74" spans="1:10">
      <c r="D74" s="2">
        <v>220</v>
      </c>
      <c r="E74" s="2">
        <f t="shared" si="13"/>
        <v>2.1999999999999999E-5</v>
      </c>
      <c r="F74" s="3">
        <f t="shared" si="14"/>
        <v>1.6322030863186616E-6</v>
      </c>
      <c r="G74" s="3">
        <f t="shared" si="15"/>
        <v>3457490386542029.5</v>
      </c>
      <c r="H74" s="3">
        <f t="shared" si="16"/>
        <v>6.7393574318070035</v>
      </c>
      <c r="I74" s="2">
        <f t="shared" si="17"/>
        <v>1.8828060921552604E-20</v>
      </c>
      <c r="J74" s="3">
        <f t="shared" si="18"/>
        <v>6.5097839633495791E-5</v>
      </c>
    </row>
    <row r="75" spans="1:10">
      <c r="A75" t="s">
        <v>20</v>
      </c>
      <c r="B75">
        <v>100</v>
      </c>
      <c r="C75" t="s">
        <v>26</v>
      </c>
      <c r="D75" s="2">
        <v>240</v>
      </c>
      <c r="E75" s="2">
        <f t="shared" si="13"/>
        <v>2.4000000000000001E-5</v>
      </c>
      <c r="F75" s="3">
        <f t="shared" si="14"/>
        <v>1.6322030863186616E-6</v>
      </c>
      <c r="G75" s="3">
        <f t="shared" si="15"/>
        <v>3457490386542029.5</v>
      </c>
      <c r="H75" s="3">
        <f t="shared" si="16"/>
        <v>7.3520262892440043</v>
      </c>
      <c r="I75" s="2">
        <f t="shared" si="17"/>
        <v>3.3526519989177674E-24</v>
      </c>
      <c r="J75" s="3">
        <f t="shared" si="18"/>
        <v>1.1591762055679099E-8</v>
      </c>
    </row>
    <row r="76" spans="1:10">
      <c r="A76" s="4"/>
      <c r="B76" s="5"/>
      <c r="C76" s="4"/>
      <c r="D76" s="2">
        <v>260</v>
      </c>
      <c r="E76" s="2">
        <f t="shared" si="13"/>
        <v>2.5999999999999998E-5</v>
      </c>
      <c r="F76" s="3">
        <f t="shared" si="14"/>
        <v>1.6322030863186616E-6</v>
      </c>
      <c r="G76" s="3">
        <f t="shared" si="15"/>
        <v>3457490386542029.5</v>
      </c>
      <c r="H76" s="3">
        <f t="shared" si="16"/>
        <v>7.9646951466810032</v>
      </c>
      <c r="I76" s="2">
        <f t="shared" si="17"/>
        <v>2.8179617058744812E-28</v>
      </c>
      <c r="J76" s="3">
        <f t="shared" si="18"/>
        <v>9.7430755077045969E-13</v>
      </c>
    </row>
    <row r="77" spans="1:10">
      <c r="D77" s="2">
        <v>280</v>
      </c>
      <c r="E77" s="2">
        <f t="shared" si="13"/>
        <v>2.8E-5</v>
      </c>
      <c r="F77" s="3">
        <f t="shared" si="14"/>
        <v>1.6322030863186616E-6</v>
      </c>
      <c r="G77" s="3">
        <f t="shared" si="15"/>
        <v>3457490386542029.5</v>
      </c>
      <c r="H77" s="3">
        <f t="shared" si="16"/>
        <v>8.5773640041180048</v>
      </c>
      <c r="I77" s="2">
        <f t="shared" si="17"/>
        <v>1.1180093263247977E-32</v>
      </c>
      <c r="J77" s="3">
        <f t="shared" si="18"/>
        <v>3.865506497832319E-17</v>
      </c>
    </row>
    <row r="78" spans="1:10">
      <c r="D78" s="2">
        <v>300</v>
      </c>
      <c r="E78" s="2">
        <f t="shared" si="13"/>
        <v>2.9999999999999997E-5</v>
      </c>
      <c r="F78" s="3">
        <f t="shared" si="14"/>
        <v>1.6322030863186616E-6</v>
      </c>
      <c r="G78" s="3">
        <f t="shared" si="15"/>
        <v>3457490386542029.5</v>
      </c>
      <c r="H78" s="3">
        <f t="shared" si="16"/>
        <v>9.1900328615550038</v>
      </c>
      <c r="I78" s="2">
        <f t="shared" si="17"/>
        <v>2.0937243050873414E-37</v>
      </c>
      <c r="J78" s="3">
        <f t="shared" si="18"/>
        <v>7.2390316569088739E-22</v>
      </c>
    </row>
    <row r="81" spans="1:10">
      <c r="D81" s="2" t="s">
        <v>33</v>
      </c>
      <c r="E81" s="2" t="s">
        <v>32</v>
      </c>
      <c r="F81" s="2" t="s">
        <v>21</v>
      </c>
      <c r="G81" s="2" t="s">
        <v>16</v>
      </c>
      <c r="H81" s="2" t="s">
        <v>15</v>
      </c>
      <c r="I81" s="2" t="s">
        <v>19</v>
      </c>
      <c r="J81" s="2" t="s">
        <v>22</v>
      </c>
    </row>
    <row r="82" spans="1:10">
      <c r="A82" s="4" t="s">
        <v>0</v>
      </c>
      <c r="B82" s="5">
        <v>10000000000</v>
      </c>
      <c r="C82" s="4" t="s">
        <v>1</v>
      </c>
      <c r="D82" s="2">
        <v>0</v>
      </c>
      <c r="E82" s="2">
        <f>D82*0.0000001</f>
        <v>0</v>
      </c>
      <c r="F82" s="3">
        <f>($B$92*$B$94)^0.5</f>
        <v>5.1614793567233845E-6</v>
      </c>
      <c r="G82" s="3">
        <f>$B$2/($B$3^0.5)/F82</f>
        <v>1093354460960879.5</v>
      </c>
      <c r="H82" s="3">
        <f>E82/2/F82</f>
        <v>0</v>
      </c>
      <c r="I82" s="2">
        <f>EXP(0-H82^2)</f>
        <v>1</v>
      </c>
      <c r="J82" s="3">
        <f>G82*I82</f>
        <v>1093354460960879.5</v>
      </c>
    </row>
    <row r="83" spans="1:10">
      <c r="A83" s="4" t="s">
        <v>2</v>
      </c>
      <c r="B83" s="4">
        <v>3.14</v>
      </c>
      <c r="C83" s="4"/>
      <c r="D83" s="2">
        <v>20</v>
      </c>
      <c r="E83" s="2">
        <f t="shared" ref="E83:E97" si="19">D83*0.0000001</f>
        <v>1.9999999999999999E-6</v>
      </c>
      <c r="F83" s="3">
        <f t="shared" ref="F83:F97" si="20">($B$92*$B$94)^0.5</f>
        <v>5.1614793567233845E-6</v>
      </c>
      <c r="G83" s="3">
        <f t="shared" ref="G83:G97" si="21">$B$2/($B$3^0.5)/F83</f>
        <v>1093354460960879.5</v>
      </c>
      <c r="H83" s="3">
        <f t="shared" ref="H83:H97" si="22">E83/2/F83</f>
        <v>0.19374290409539116</v>
      </c>
      <c r="I83" s="2">
        <f t="shared" ref="I83:I97" si="23">EXP(0-H83^2)</f>
        <v>0.96315944198550651</v>
      </c>
      <c r="J83" s="3">
        <f t="shared" ref="J83:J97" si="24">G83*I83</f>
        <v>1053074672511445</v>
      </c>
    </row>
    <row r="84" spans="1:10">
      <c r="D84" s="2">
        <v>40</v>
      </c>
      <c r="E84" s="2">
        <f t="shared" si="19"/>
        <v>3.9999999999999998E-6</v>
      </c>
      <c r="F84" s="3">
        <f t="shared" si="20"/>
        <v>5.1614793567233845E-6</v>
      </c>
      <c r="G84" s="3">
        <f t="shared" si="21"/>
        <v>1093354460960879.5</v>
      </c>
      <c r="H84" s="3">
        <f t="shared" si="22"/>
        <v>0.38748580819078232</v>
      </c>
      <c r="I84" s="2">
        <f t="shared" si="23"/>
        <v>0.86058296633719267</v>
      </c>
      <c r="J84" s="3">
        <f t="shared" si="24"/>
        <v>940922225271716</v>
      </c>
    </row>
    <row r="85" spans="1:10">
      <c r="A85" t="s">
        <v>4</v>
      </c>
      <c r="B85">
        <v>10.5</v>
      </c>
      <c r="C85" t="s">
        <v>9</v>
      </c>
      <c r="D85" s="2">
        <v>60</v>
      </c>
      <c r="E85" s="2">
        <f t="shared" si="19"/>
        <v>6.0000000000000002E-6</v>
      </c>
      <c r="F85" s="3">
        <f t="shared" si="20"/>
        <v>5.1614793567233845E-6</v>
      </c>
      <c r="G85" s="3">
        <f t="shared" si="21"/>
        <v>1093354460960879.5</v>
      </c>
      <c r="H85" s="3">
        <f t="shared" si="22"/>
        <v>0.58122871228617357</v>
      </c>
      <c r="I85" s="2">
        <f t="shared" si="23"/>
        <v>0.71331881261706254</v>
      </c>
      <c r="J85" s="3">
        <f t="shared" si="24"/>
        <v>779910305862183</v>
      </c>
    </row>
    <row r="86" spans="1:10">
      <c r="A86" t="s">
        <v>5</v>
      </c>
      <c r="B86">
        <v>3.69</v>
      </c>
      <c r="C86" t="s">
        <v>7</v>
      </c>
      <c r="D86" s="2">
        <v>80</v>
      </c>
      <c r="E86" s="2">
        <f t="shared" si="19"/>
        <v>7.9999999999999996E-6</v>
      </c>
      <c r="F86" s="3">
        <f t="shared" si="20"/>
        <v>5.1614793567233845E-6</v>
      </c>
      <c r="G86" s="3">
        <f t="shared" si="21"/>
        <v>1093354460960879.5</v>
      </c>
      <c r="H86" s="3">
        <f t="shared" si="22"/>
        <v>0.77497161638156464</v>
      </c>
      <c r="I86" s="2">
        <f t="shared" si="23"/>
        <v>0.54849286574518119</v>
      </c>
      <c r="J86" s="3">
        <f t="shared" si="24"/>
        <v>599697121567710.62</v>
      </c>
    </row>
    <row r="87" spans="1:10">
      <c r="A87" t="s">
        <v>5</v>
      </c>
      <c r="B87">
        <f>B86*1.6E-19</f>
        <v>5.9039999999999996E-19</v>
      </c>
      <c r="C87" t="s">
        <v>13</v>
      </c>
      <c r="D87" s="2">
        <v>100</v>
      </c>
      <c r="E87" s="2">
        <f t="shared" si="19"/>
        <v>9.9999999999999991E-6</v>
      </c>
      <c r="F87" s="3">
        <f t="shared" si="20"/>
        <v>5.1614793567233845E-6</v>
      </c>
      <c r="G87" s="3">
        <f t="shared" si="21"/>
        <v>1093354460960879.5</v>
      </c>
      <c r="H87" s="3">
        <f t="shared" si="22"/>
        <v>0.96871452047695583</v>
      </c>
      <c r="I87" s="2">
        <f t="shared" si="23"/>
        <v>0.39125027972228255</v>
      </c>
      <c r="J87" s="3">
        <f t="shared" si="24"/>
        <v>427775238686549.56</v>
      </c>
    </row>
    <row r="88" spans="1:10">
      <c r="A88" t="s">
        <v>6</v>
      </c>
      <c r="B88" s="1">
        <v>1.3800000000000001E-23</v>
      </c>
      <c r="C88" t="s">
        <v>8</v>
      </c>
      <c r="D88" s="2">
        <v>120</v>
      </c>
      <c r="E88" s="2">
        <f t="shared" si="19"/>
        <v>1.2E-5</v>
      </c>
      <c r="F88" s="3">
        <f t="shared" si="20"/>
        <v>5.1614793567233845E-6</v>
      </c>
      <c r="G88" s="3">
        <f t="shared" si="21"/>
        <v>1093354460960879.5</v>
      </c>
      <c r="H88" s="3">
        <f t="shared" si="22"/>
        <v>1.1624574245723471</v>
      </c>
      <c r="I88" s="2">
        <f t="shared" si="23"/>
        <v>0.25890158661688267</v>
      </c>
      <c r="J88" s="3">
        <f t="shared" si="24"/>
        <v>283071204677418.19</v>
      </c>
    </row>
    <row r="89" spans="1:10">
      <c r="A89" t="s">
        <v>10</v>
      </c>
      <c r="B89">
        <v>1000</v>
      </c>
      <c r="C89" t="s">
        <v>11</v>
      </c>
      <c r="D89" s="2">
        <v>140</v>
      </c>
      <c r="E89" s="2">
        <f t="shared" si="19"/>
        <v>1.4E-5</v>
      </c>
      <c r="F89" s="3">
        <f t="shared" si="20"/>
        <v>5.1614793567233845E-6</v>
      </c>
      <c r="G89" s="3">
        <f t="shared" si="21"/>
        <v>1093354460960879.5</v>
      </c>
      <c r="H89" s="3">
        <f t="shared" si="22"/>
        <v>1.3562003286677382</v>
      </c>
      <c r="I89" s="2">
        <f t="shared" si="23"/>
        <v>0.15893192207845044</v>
      </c>
      <c r="J89" s="3">
        <f t="shared" si="24"/>
        <v>173768925993560.69</v>
      </c>
    </row>
    <row r="90" spans="1:10">
      <c r="A90" t="s">
        <v>10</v>
      </c>
      <c r="B90">
        <f>B89+273</f>
        <v>1273</v>
      </c>
      <c r="C90" t="s">
        <v>12</v>
      </c>
      <c r="D90" s="2">
        <v>160</v>
      </c>
      <c r="E90" s="2">
        <f t="shared" si="19"/>
        <v>1.5999999999999999E-5</v>
      </c>
      <c r="F90" s="3">
        <f t="shared" si="20"/>
        <v>5.1614793567233845E-6</v>
      </c>
      <c r="G90" s="3">
        <f t="shared" si="21"/>
        <v>1093354460960879.5</v>
      </c>
      <c r="H90" s="3">
        <f t="shared" si="22"/>
        <v>1.5499432327631293</v>
      </c>
      <c r="I90" s="2">
        <f t="shared" si="23"/>
        <v>9.0507367315525833E-2</v>
      </c>
      <c r="J90" s="3">
        <f t="shared" si="24"/>
        <v>98956633804255.078</v>
      </c>
    </row>
    <row r="91" spans="1:10">
      <c r="D91" s="2">
        <v>180</v>
      </c>
      <c r="E91" s="2">
        <f t="shared" si="19"/>
        <v>1.8E-5</v>
      </c>
      <c r="F91" s="3">
        <f t="shared" si="20"/>
        <v>5.1614793567233845E-6</v>
      </c>
      <c r="G91" s="3">
        <f t="shared" si="21"/>
        <v>1093354460960879.5</v>
      </c>
      <c r="H91" s="3">
        <f t="shared" si="22"/>
        <v>1.7436861368585206</v>
      </c>
      <c r="I91" s="2">
        <f t="shared" si="23"/>
        <v>4.7813782516884187E-2</v>
      </c>
      <c r="J91" s="3">
        <f t="shared" si="24"/>
        <v>52277412410248.633</v>
      </c>
    </row>
    <row r="92" spans="1:10">
      <c r="A92" s="4" t="s">
        <v>3</v>
      </c>
      <c r="B92" s="5">
        <f>B85*EXP(-B87/B88/B90)</f>
        <v>2.6640869149881643E-14</v>
      </c>
      <c r="C92" s="4" t="s">
        <v>9</v>
      </c>
      <c r="D92" s="2">
        <v>200</v>
      </c>
      <c r="E92" s="2">
        <f t="shared" si="19"/>
        <v>1.9999999999999998E-5</v>
      </c>
      <c r="F92" s="3">
        <f t="shared" si="20"/>
        <v>5.1614793567233845E-6</v>
      </c>
      <c r="G92" s="3">
        <f t="shared" si="21"/>
        <v>1093354460960879.5</v>
      </c>
      <c r="H92" s="3">
        <f t="shared" si="22"/>
        <v>1.9374290409539117</v>
      </c>
      <c r="I92" s="2">
        <f t="shared" si="23"/>
        <v>2.3432500998506627E-2</v>
      </c>
      <c r="J92" s="3">
        <f t="shared" si="24"/>
        <v>25620029498187.484</v>
      </c>
    </row>
    <row r="93" spans="1:10">
      <c r="D93" s="2">
        <v>220</v>
      </c>
      <c r="E93" s="2">
        <f t="shared" si="19"/>
        <v>2.1999999999999999E-5</v>
      </c>
      <c r="F93" s="3">
        <f t="shared" si="20"/>
        <v>5.1614793567233845E-6</v>
      </c>
      <c r="G93" s="3">
        <f t="shared" si="21"/>
        <v>1093354460960879.5</v>
      </c>
      <c r="H93" s="3">
        <f t="shared" si="22"/>
        <v>2.131171945049303</v>
      </c>
      <c r="I93" s="2">
        <f t="shared" si="23"/>
        <v>1.0653211751656018E-2</v>
      </c>
      <c r="J93" s="3">
        <f t="shared" si="24"/>
        <v>11647736592233.973</v>
      </c>
    </row>
    <row r="94" spans="1:10">
      <c r="A94" t="s">
        <v>20</v>
      </c>
      <c r="B94">
        <v>1000</v>
      </c>
      <c r="C94" t="s">
        <v>26</v>
      </c>
      <c r="D94" s="2">
        <v>240</v>
      </c>
      <c r="E94" s="2">
        <f t="shared" si="19"/>
        <v>2.4000000000000001E-5</v>
      </c>
      <c r="F94" s="3">
        <f t="shared" si="20"/>
        <v>5.1614793567233845E-6</v>
      </c>
      <c r="G94" s="3">
        <f t="shared" si="21"/>
        <v>1093354460960879.5</v>
      </c>
      <c r="H94" s="3">
        <f t="shared" si="22"/>
        <v>2.3249148491446943</v>
      </c>
      <c r="I94" s="2">
        <f t="shared" si="23"/>
        <v>4.4930251299612131E-3</v>
      </c>
      <c r="J94" s="3">
        <f t="shared" si="24"/>
        <v>4912469069052.4277</v>
      </c>
    </row>
    <row r="95" spans="1:10">
      <c r="A95" s="4"/>
      <c r="B95" s="5"/>
      <c r="C95" s="4"/>
      <c r="D95" s="2">
        <v>260</v>
      </c>
      <c r="E95" s="2">
        <f t="shared" si="19"/>
        <v>2.5999999999999998E-5</v>
      </c>
      <c r="F95" s="3">
        <f t="shared" si="20"/>
        <v>5.1614793567233845E-6</v>
      </c>
      <c r="G95" s="3">
        <f t="shared" si="21"/>
        <v>1093354460960879.5</v>
      </c>
      <c r="H95" s="3">
        <f t="shared" si="22"/>
        <v>2.5186577532400851</v>
      </c>
      <c r="I95" s="2">
        <f t="shared" si="23"/>
        <v>1.7578973388965714E-3</v>
      </c>
      <c r="J95" s="3">
        <f t="shared" si="24"/>
        <v>1922004897393.8254</v>
      </c>
    </row>
    <row r="96" spans="1:10">
      <c r="D96" s="2">
        <v>280</v>
      </c>
      <c r="E96" s="2">
        <f t="shared" si="19"/>
        <v>2.8E-5</v>
      </c>
      <c r="F96" s="3">
        <f t="shared" si="20"/>
        <v>5.1614793567233845E-6</v>
      </c>
      <c r="G96" s="3">
        <f t="shared" si="21"/>
        <v>1093354460960879.5</v>
      </c>
      <c r="H96" s="3">
        <f t="shared" si="22"/>
        <v>2.7124006573354764</v>
      </c>
      <c r="I96" s="2">
        <f t="shared" si="23"/>
        <v>6.3803505823734042E-4</v>
      </c>
      <c r="J96" s="3">
        <f t="shared" si="24"/>
        <v>697598477173.23071</v>
      </c>
    </row>
    <row r="97" spans="1:10">
      <c r="D97" s="2">
        <v>300</v>
      </c>
      <c r="E97" s="2">
        <f t="shared" si="19"/>
        <v>2.9999999999999997E-5</v>
      </c>
      <c r="F97" s="3">
        <f t="shared" si="20"/>
        <v>5.1614793567233845E-6</v>
      </c>
      <c r="G97" s="3">
        <f t="shared" si="21"/>
        <v>1093354460960879.5</v>
      </c>
      <c r="H97" s="3">
        <f t="shared" si="22"/>
        <v>2.9061435614308673</v>
      </c>
      <c r="I97" s="2">
        <f t="shared" si="23"/>
        <v>2.1482852640686135E-4</v>
      </c>
      <c r="J97" s="3">
        <f t="shared" si="24"/>
        <v>234883727688.59396</v>
      </c>
    </row>
    <row r="100" spans="1:10">
      <c r="D100" s="2" t="s">
        <v>33</v>
      </c>
      <c r="E100" s="2" t="s">
        <v>32</v>
      </c>
      <c r="F100" s="2" t="s">
        <v>21</v>
      </c>
      <c r="G100" s="2" t="s">
        <v>16</v>
      </c>
      <c r="H100" s="2" t="s">
        <v>15</v>
      </c>
      <c r="I100" s="2" t="s">
        <v>19</v>
      </c>
      <c r="J100" s="2" t="s">
        <v>22</v>
      </c>
    </row>
    <row r="101" spans="1:10">
      <c r="A101" s="4" t="s">
        <v>0</v>
      </c>
      <c r="B101" s="5">
        <v>10000000000</v>
      </c>
      <c r="C101" s="4" t="s">
        <v>1</v>
      </c>
      <c r="D101" s="2">
        <v>0</v>
      </c>
      <c r="E101" s="2">
        <f>D101*0.0000001</f>
        <v>0</v>
      </c>
      <c r="F101" s="3">
        <f>($B$111*$B$113)^0.5</f>
        <v>1.1541418706095374E-5</v>
      </c>
      <c r="G101" s="3">
        <f>$B$2/($B$3^0.5)/F101</f>
        <v>488962979642233.31</v>
      </c>
      <c r="H101" s="3">
        <f>E101/2/F101</f>
        <v>0</v>
      </c>
      <c r="I101" s="2">
        <f>EXP(0-H101^2)</f>
        <v>1</v>
      </c>
      <c r="J101" s="3">
        <f>G101*I101</f>
        <v>488962979642233.31</v>
      </c>
    </row>
    <row r="102" spans="1:10">
      <c r="A102" s="4" t="s">
        <v>2</v>
      </c>
      <c r="B102" s="4">
        <v>3.14</v>
      </c>
      <c r="C102" s="4"/>
      <c r="D102" s="2">
        <v>20</v>
      </c>
      <c r="E102" s="2">
        <f t="shared" ref="E102:E116" si="25">D102*0.0000001</f>
        <v>1.9999999999999999E-6</v>
      </c>
      <c r="F102" s="3">
        <f t="shared" ref="F102:F116" si="26">($B$111*$B$113)^0.5</f>
        <v>1.1541418706095374E-5</v>
      </c>
      <c r="G102" s="3">
        <f t="shared" ref="G102:G116" si="27">$B$2/($B$3^0.5)/F102</f>
        <v>488962979642233.31</v>
      </c>
      <c r="H102" s="3">
        <f t="shared" ref="H102:H116" si="28">E102/2/F102</f>
        <v>8.6644460743103405E-2</v>
      </c>
      <c r="I102" s="2">
        <f t="shared" ref="I102:I116" si="29">EXP(0-H102^2)</f>
        <v>0.99252084653343131</v>
      </c>
      <c r="J102" s="3">
        <f t="shared" ref="J102:J116" si="30">G102*I102</f>
        <v>485305950478018.38</v>
      </c>
    </row>
    <row r="103" spans="1:10">
      <c r="D103" s="2">
        <v>40</v>
      </c>
      <c r="E103" s="2">
        <f t="shared" si="25"/>
        <v>3.9999999999999998E-6</v>
      </c>
      <c r="F103" s="3">
        <f t="shared" si="26"/>
        <v>1.1541418706095374E-5</v>
      </c>
      <c r="G103" s="3">
        <f t="shared" si="27"/>
        <v>488962979642233.31</v>
      </c>
      <c r="H103" s="3">
        <f t="shared" si="28"/>
        <v>0.17328892148620681</v>
      </c>
      <c r="I103" s="2">
        <f t="shared" si="29"/>
        <v>0.97041734221454889</v>
      </c>
      <c r="J103" s="3">
        <f t="shared" si="30"/>
        <v>474498155145722.62</v>
      </c>
    </row>
    <row r="104" spans="1:10">
      <c r="A104" t="s">
        <v>4</v>
      </c>
      <c r="B104">
        <v>10.5</v>
      </c>
      <c r="C104" t="s">
        <v>9</v>
      </c>
      <c r="D104" s="2">
        <v>60</v>
      </c>
      <c r="E104" s="2">
        <f t="shared" si="25"/>
        <v>6.0000000000000002E-6</v>
      </c>
      <c r="F104" s="3">
        <f t="shared" si="26"/>
        <v>1.1541418706095374E-5</v>
      </c>
      <c r="G104" s="3">
        <f t="shared" si="27"/>
        <v>488962979642233.31</v>
      </c>
      <c r="H104" s="3">
        <f t="shared" si="28"/>
        <v>0.25993338222931023</v>
      </c>
      <c r="I104" s="2">
        <f t="shared" si="29"/>
        <v>0.93466662582042326</v>
      </c>
      <c r="J104" s="3">
        <f t="shared" si="30"/>
        <v>457017378333306.5</v>
      </c>
    </row>
    <row r="105" spans="1:10">
      <c r="A105" t="s">
        <v>5</v>
      </c>
      <c r="B105">
        <v>3.69</v>
      </c>
      <c r="C105" t="s">
        <v>7</v>
      </c>
      <c r="D105" s="2">
        <v>80</v>
      </c>
      <c r="E105" s="2">
        <f t="shared" si="25"/>
        <v>7.9999999999999996E-6</v>
      </c>
      <c r="F105" s="3">
        <f t="shared" si="26"/>
        <v>1.1541418706095374E-5</v>
      </c>
      <c r="G105" s="3">
        <f t="shared" si="27"/>
        <v>488962979642233.31</v>
      </c>
      <c r="H105" s="3">
        <f t="shared" si="28"/>
        <v>0.34657784297241362</v>
      </c>
      <c r="I105" s="2">
        <f t="shared" si="29"/>
        <v>0.88681738145084288</v>
      </c>
      <c r="J105" s="3">
        <f t="shared" si="30"/>
        <v>433620869232727.12</v>
      </c>
    </row>
    <row r="106" spans="1:10">
      <c r="A106" t="s">
        <v>5</v>
      </c>
      <c r="B106">
        <f>B105*1.6E-19</f>
        <v>5.9039999999999996E-19</v>
      </c>
      <c r="C106" t="s">
        <v>13</v>
      </c>
      <c r="D106" s="2">
        <v>100</v>
      </c>
      <c r="E106" s="2">
        <f t="shared" si="25"/>
        <v>9.9999999999999991E-6</v>
      </c>
      <c r="F106" s="3">
        <f t="shared" si="26"/>
        <v>1.1541418706095374E-5</v>
      </c>
      <c r="G106" s="3">
        <f t="shared" si="27"/>
        <v>488962979642233.31</v>
      </c>
      <c r="H106" s="3">
        <f t="shared" si="28"/>
        <v>0.43322230371551701</v>
      </c>
      <c r="I106" s="2">
        <f t="shared" si="29"/>
        <v>0.8288786096395625</v>
      </c>
      <c r="J106" s="3">
        <f t="shared" si="30"/>
        <v>405290954731072.06</v>
      </c>
    </row>
    <row r="107" spans="1:10">
      <c r="A107" t="s">
        <v>6</v>
      </c>
      <c r="B107" s="1">
        <v>1.3800000000000001E-23</v>
      </c>
      <c r="C107" t="s">
        <v>8</v>
      </c>
      <c r="D107" s="2">
        <v>120</v>
      </c>
      <c r="E107" s="2">
        <f t="shared" si="25"/>
        <v>1.2E-5</v>
      </c>
      <c r="F107" s="3">
        <f t="shared" si="26"/>
        <v>1.1541418706095374E-5</v>
      </c>
      <c r="G107" s="3">
        <f t="shared" si="27"/>
        <v>488962979642233.31</v>
      </c>
      <c r="H107" s="3">
        <f t="shared" si="28"/>
        <v>0.51986676445862046</v>
      </c>
      <c r="I107" s="2">
        <f t="shared" si="29"/>
        <v>0.76317993272834805</v>
      </c>
      <c r="J107" s="3">
        <f t="shared" si="30"/>
        <v>373166733910012.25</v>
      </c>
    </row>
    <row r="108" spans="1:10">
      <c r="A108" t="s">
        <v>10</v>
      </c>
      <c r="B108">
        <v>1000</v>
      </c>
      <c r="C108" t="s">
        <v>11</v>
      </c>
      <c r="D108" s="2">
        <v>140</v>
      </c>
      <c r="E108" s="2">
        <f t="shared" si="25"/>
        <v>1.4E-5</v>
      </c>
      <c r="F108" s="3">
        <f t="shared" si="26"/>
        <v>1.1541418706095374E-5</v>
      </c>
      <c r="G108" s="3">
        <f t="shared" si="27"/>
        <v>488962979642233.31</v>
      </c>
      <c r="H108" s="3">
        <f t="shared" si="28"/>
        <v>0.60651122520172385</v>
      </c>
      <c r="I108" s="2">
        <f t="shared" si="29"/>
        <v>0.69221694629148767</v>
      </c>
      <c r="J108" s="3">
        <f t="shared" si="30"/>
        <v>338468460617533.62</v>
      </c>
    </row>
    <row r="109" spans="1:10">
      <c r="A109" t="s">
        <v>10</v>
      </c>
      <c r="B109">
        <f>B108+273</f>
        <v>1273</v>
      </c>
      <c r="C109" t="s">
        <v>12</v>
      </c>
      <c r="D109" s="2">
        <v>160</v>
      </c>
      <c r="E109" s="2">
        <f t="shared" si="25"/>
        <v>1.5999999999999999E-5</v>
      </c>
      <c r="F109" s="3">
        <f t="shared" si="26"/>
        <v>1.1541418706095374E-5</v>
      </c>
      <c r="G109" s="3">
        <f t="shared" si="27"/>
        <v>488962979642233.31</v>
      </c>
      <c r="H109" s="3">
        <f t="shared" si="28"/>
        <v>0.69315568594482724</v>
      </c>
      <c r="I109" s="2">
        <f t="shared" si="29"/>
        <v>0.61849584504967747</v>
      </c>
      <c r="J109" s="3">
        <f t="shared" si="30"/>
        <v>302421571291831.31</v>
      </c>
    </row>
    <row r="110" spans="1:10">
      <c r="D110" s="2">
        <v>180</v>
      </c>
      <c r="E110" s="2">
        <f t="shared" si="25"/>
        <v>1.8E-5</v>
      </c>
      <c r="F110" s="3">
        <f t="shared" si="26"/>
        <v>1.1541418706095374E-5</v>
      </c>
      <c r="G110" s="3">
        <f t="shared" si="27"/>
        <v>488962979642233.31</v>
      </c>
      <c r="H110" s="3">
        <f t="shared" si="28"/>
        <v>0.77980014668793074</v>
      </c>
      <c r="I110" s="2">
        <f t="shared" si="29"/>
        <v>0.54439060342695489</v>
      </c>
      <c r="J110" s="3">
        <f t="shared" si="30"/>
        <v>266186851540877.25</v>
      </c>
    </row>
    <row r="111" spans="1:10">
      <c r="A111" s="4" t="s">
        <v>3</v>
      </c>
      <c r="B111" s="5">
        <f>B104*EXP(-B106/B107/B109)</f>
        <v>2.6640869149881643E-14</v>
      </c>
      <c r="C111" s="4" t="s">
        <v>9</v>
      </c>
      <c r="D111" s="2">
        <v>200</v>
      </c>
      <c r="E111" s="2">
        <f t="shared" si="25"/>
        <v>1.9999999999999998E-5</v>
      </c>
      <c r="F111" s="3">
        <f t="shared" si="26"/>
        <v>1.1541418706095374E-5</v>
      </c>
      <c r="G111" s="3">
        <f t="shared" si="27"/>
        <v>488962979642233.31</v>
      </c>
      <c r="H111" s="3">
        <f t="shared" si="28"/>
        <v>0.86644460743103402</v>
      </c>
      <c r="I111" s="2">
        <f t="shared" si="29"/>
        <v>0.47202361741777565</v>
      </c>
      <c r="J111" s="3">
        <f t="shared" si="30"/>
        <v>230802074434101.16</v>
      </c>
    </row>
    <row r="112" spans="1:10">
      <c r="D112" s="2">
        <v>220</v>
      </c>
      <c r="E112" s="2">
        <f t="shared" si="25"/>
        <v>2.1999999999999999E-5</v>
      </c>
      <c r="F112" s="3">
        <f t="shared" si="26"/>
        <v>1.1541418706095374E-5</v>
      </c>
      <c r="G112" s="3">
        <f t="shared" si="27"/>
        <v>488962979642233.31</v>
      </c>
      <c r="H112" s="3">
        <f t="shared" si="28"/>
        <v>0.95308906817413752</v>
      </c>
      <c r="I112" s="2">
        <f t="shared" si="29"/>
        <v>0.40317733690684737</v>
      </c>
      <c r="J112" s="3">
        <f t="shared" si="30"/>
        <v>197138791978192.66</v>
      </c>
    </row>
    <row r="113" spans="1:10">
      <c r="A113" t="s">
        <v>20</v>
      </c>
      <c r="B113">
        <v>5000</v>
      </c>
      <c r="C113" t="s">
        <v>26</v>
      </c>
      <c r="D113" s="2">
        <v>240</v>
      </c>
      <c r="E113" s="2">
        <f t="shared" si="25"/>
        <v>2.4000000000000001E-5</v>
      </c>
      <c r="F113" s="3">
        <f t="shared" si="26"/>
        <v>1.1541418706095374E-5</v>
      </c>
      <c r="G113" s="3">
        <f t="shared" si="27"/>
        <v>488962979642233.31</v>
      </c>
      <c r="H113" s="3">
        <f t="shared" si="28"/>
        <v>1.0397335289172409</v>
      </c>
      <c r="I113" s="2">
        <f t="shared" si="29"/>
        <v>0.33924055850278512</v>
      </c>
      <c r="J113" s="3">
        <f t="shared" si="30"/>
        <v>165876074301017.19</v>
      </c>
    </row>
    <row r="114" spans="1:10">
      <c r="A114" s="4"/>
      <c r="B114" s="5"/>
      <c r="C114" s="4"/>
      <c r="D114" s="2">
        <v>260</v>
      </c>
      <c r="E114" s="2">
        <f t="shared" si="25"/>
        <v>2.5999999999999998E-5</v>
      </c>
      <c r="F114" s="3">
        <f t="shared" si="26"/>
        <v>1.1541418706095374E-5</v>
      </c>
      <c r="G114" s="3">
        <f t="shared" si="27"/>
        <v>488962979642233.31</v>
      </c>
      <c r="H114" s="3">
        <f t="shared" si="28"/>
        <v>1.1263779896603443</v>
      </c>
      <c r="I114" s="2">
        <f t="shared" si="29"/>
        <v>0.28118924246513716</v>
      </c>
      <c r="J114" s="3">
        <f t="shared" si="30"/>
        <v>137491129839095.86</v>
      </c>
    </row>
    <row r="115" spans="1:10">
      <c r="D115" s="2">
        <v>280</v>
      </c>
      <c r="E115" s="2">
        <f t="shared" si="25"/>
        <v>2.8E-5</v>
      </c>
      <c r="F115" s="3">
        <f t="shared" si="26"/>
        <v>1.1541418706095374E-5</v>
      </c>
      <c r="G115" s="3">
        <f t="shared" si="27"/>
        <v>488962979642233.31</v>
      </c>
      <c r="H115" s="3">
        <f t="shared" si="28"/>
        <v>1.2130224504034477</v>
      </c>
      <c r="I115" s="2">
        <f t="shared" si="29"/>
        <v>0.22959842709705258</v>
      </c>
      <c r="J115" s="3">
        <f t="shared" si="30"/>
        <v>112265131034544.91</v>
      </c>
    </row>
    <row r="116" spans="1:10">
      <c r="D116" s="2">
        <v>300</v>
      </c>
      <c r="E116" s="2">
        <f t="shared" si="25"/>
        <v>2.9999999999999997E-5</v>
      </c>
      <c r="F116" s="3">
        <f t="shared" si="26"/>
        <v>1.1541418706095374E-5</v>
      </c>
      <c r="G116" s="3">
        <f t="shared" si="27"/>
        <v>488962979642233.31</v>
      </c>
      <c r="H116" s="3">
        <f t="shared" si="28"/>
        <v>1.2996669111465511</v>
      </c>
      <c r="I116" s="2">
        <f t="shared" si="29"/>
        <v>0.18467937235022841</v>
      </c>
      <c r="J116" s="3">
        <f t="shared" si="30"/>
        <v>90301376182825.156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F917A-AB7C-5A4C-B400-A0975A81F281}">
  <dimension ref="A1:V62"/>
  <sheetViews>
    <sheetView tabSelected="1" workbookViewId="0">
      <selection activeCell="B24" sqref="B24"/>
    </sheetView>
  </sheetViews>
  <sheetFormatPr baseColWidth="10" defaultRowHeight="16"/>
  <cols>
    <col min="4" max="6" width="10.83203125" style="2"/>
    <col min="7" max="7" width="14.33203125" style="2" customWidth="1"/>
    <col min="8" max="8" width="17.6640625" style="2" customWidth="1"/>
    <col min="9" max="9" width="10.83203125" style="2"/>
    <col min="16" max="18" width="10.83203125" style="2"/>
    <col min="19" max="19" width="12.1640625" style="2" bestFit="1" customWidth="1"/>
    <col min="20" max="20" width="10.83203125" style="2"/>
    <col min="21" max="21" width="20.83203125" style="2" customWidth="1"/>
    <col min="22" max="22" width="12.1640625" style="2" customWidth="1"/>
  </cols>
  <sheetData>
    <row r="1" spans="1:22">
      <c r="D1" s="2" t="s">
        <v>31</v>
      </c>
      <c r="E1" s="2" t="s">
        <v>30</v>
      </c>
      <c r="F1" s="2" t="s">
        <v>27</v>
      </c>
      <c r="G1" s="2" t="s">
        <v>29</v>
      </c>
      <c r="H1" s="2" t="s">
        <v>28</v>
      </c>
      <c r="I1" s="2" t="s">
        <v>0</v>
      </c>
      <c r="P1" s="2" t="s">
        <v>31</v>
      </c>
      <c r="Q1" s="2" t="s">
        <v>30</v>
      </c>
      <c r="R1" s="2" t="s">
        <v>21</v>
      </c>
      <c r="S1" s="2" t="s">
        <v>16</v>
      </c>
      <c r="T1" s="2" t="s">
        <v>15</v>
      </c>
      <c r="U1" s="2" t="s">
        <v>19</v>
      </c>
      <c r="V1" s="2" t="s">
        <v>22</v>
      </c>
    </row>
    <row r="2" spans="1:22">
      <c r="A2" s="4" t="s">
        <v>23</v>
      </c>
      <c r="B2" s="5">
        <v>4E+20</v>
      </c>
      <c r="C2" s="4" t="s">
        <v>24</v>
      </c>
      <c r="D2" s="2">
        <v>0</v>
      </c>
      <c r="E2" s="2">
        <f>D2*0.0000001</f>
        <v>0</v>
      </c>
      <c r="F2" s="3">
        <f>E2/2/($B$12*$B$15)^0.5</f>
        <v>0</v>
      </c>
      <c r="G2" s="3">
        <f>ERFC(F2)</f>
        <v>1</v>
      </c>
      <c r="H2" s="3">
        <f>$B$2*G2</f>
        <v>4E+20</v>
      </c>
      <c r="I2" s="2">
        <f>H2*(E3-E2)/2</f>
        <v>20000000000000</v>
      </c>
      <c r="M2" s="4" t="s">
        <v>0</v>
      </c>
      <c r="N2" s="5">
        <f>I61</f>
        <v>270774641695289.91</v>
      </c>
      <c r="O2" s="4" t="s">
        <v>1</v>
      </c>
      <c r="P2" s="2">
        <v>0</v>
      </c>
      <c r="Q2" s="2">
        <f>P2*0.0000001</f>
        <v>0</v>
      </c>
      <c r="R2" s="3">
        <f>($N$12*$N$15)^0.5</f>
        <v>7.5449363718687359E-6</v>
      </c>
      <c r="S2" s="3">
        <f>$N$2/($N$3^0.5)/R2</f>
        <v>2.0252917058958684E+19</v>
      </c>
      <c r="T2" s="3">
        <f>Q2/2/R2</f>
        <v>0</v>
      </c>
      <c r="U2" s="2">
        <f>EXP(0-T2^2)</f>
        <v>1</v>
      </c>
      <c r="V2" s="3">
        <f>S2*U2</f>
        <v>2.0252917058958684E+19</v>
      </c>
    </row>
    <row r="3" spans="1:22">
      <c r="A3" s="4"/>
      <c r="B3" s="4"/>
      <c r="C3" s="4"/>
      <c r="D3" s="2">
        <v>1</v>
      </c>
      <c r="E3" s="2">
        <f t="shared" ref="E3:E62" si="0">D3*0.0000001</f>
        <v>9.9999999999999995E-8</v>
      </c>
      <c r="F3" s="3">
        <f t="shared" ref="F3:F62" si="1">E3/2/($B$12*$B$15)^0.5</f>
        <v>8.3441259019887887E-2</v>
      </c>
      <c r="G3" s="3">
        <f t="shared" ref="G3:G62" si="2">ERFC(F3)</f>
        <v>0.90606467851916239</v>
      </c>
      <c r="H3" s="3">
        <f t="shared" ref="H3:H62" si="3">$B$2*G3</f>
        <v>3.6242587140766499E+20</v>
      </c>
      <c r="I3" s="3">
        <f>I2+H3*(E4-E2)/2</f>
        <v>56242587140766.5</v>
      </c>
      <c r="M3" s="4" t="s">
        <v>2</v>
      </c>
      <c r="N3" s="4">
        <v>3.14</v>
      </c>
      <c r="O3" s="4"/>
      <c r="P3" s="2">
        <v>10</v>
      </c>
      <c r="Q3" s="2">
        <f t="shared" ref="Q3:Q35" si="4">P3*0.0000001</f>
        <v>9.9999999999999995E-7</v>
      </c>
      <c r="R3" s="3">
        <f t="shared" ref="R3:R35" si="5">($N$12*$N$15)^0.5</f>
        <v>7.5449363718687359E-6</v>
      </c>
      <c r="S3" s="3">
        <f t="shared" ref="S3:S35" si="6">$N$2/($N$3^0.5)/R3</f>
        <v>2.0252917058958684E+19</v>
      </c>
      <c r="T3" s="3">
        <f t="shared" ref="T3:T35" si="7">Q3/2/R3</f>
        <v>6.6269611214250651E-2</v>
      </c>
      <c r="U3" s="2">
        <f t="shared" ref="U3:U35" si="8">EXP(0-T3^2)</f>
        <v>0.9956179678730257</v>
      </c>
      <c r="V3" s="3">
        <f t="shared" ref="V3:V35" si="9">S3*U3</f>
        <v>2.016416812574138E+19</v>
      </c>
    </row>
    <row r="4" spans="1:22">
      <c r="D4" s="2">
        <v>2</v>
      </c>
      <c r="E4" s="2">
        <f t="shared" si="0"/>
        <v>1.9999999999999999E-7</v>
      </c>
      <c r="F4" s="3">
        <f t="shared" si="1"/>
        <v>0.16688251803977577</v>
      </c>
      <c r="G4" s="3">
        <f t="shared" si="2"/>
        <v>0.81342683461344256</v>
      </c>
      <c r="H4" s="3">
        <f t="shared" si="3"/>
        <v>3.2537073384537706E+20</v>
      </c>
      <c r="I4" s="3">
        <f t="shared" ref="I4:I61" si="10">I3+H4*(E5-E3)/2</f>
        <v>88779660525304.203</v>
      </c>
      <c r="P4" s="2">
        <v>20</v>
      </c>
      <c r="Q4" s="2">
        <f t="shared" si="4"/>
        <v>1.9999999999999999E-6</v>
      </c>
      <c r="R4" s="3">
        <f t="shared" si="5"/>
        <v>7.5449363718687359E-6</v>
      </c>
      <c r="S4" s="3">
        <f t="shared" si="6"/>
        <v>2.0252917058958684E+19</v>
      </c>
      <c r="T4" s="3">
        <f t="shared" si="7"/>
        <v>0.1325392224285013</v>
      </c>
      <c r="U4" s="2">
        <f t="shared" si="8"/>
        <v>0.9825867485154719</v>
      </c>
      <c r="V4" s="3">
        <f t="shared" si="9"/>
        <v>1.9900247920915747E+19</v>
      </c>
    </row>
    <row r="5" spans="1:22">
      <c r="A5" t="s">
        <v>4</v>
      </c>
      <c r="B5">
        <v>10.5</v>
      </c>
      <c r="C5" t="s">
        <v>9</v>
      </c>
      <c r="D5" s="2">
        <v>3</v>
      </c>
      <c r="E5" s="2">
        <f t="shared" si="0"/>
        <v>2.9999999999999999E-7</v>
      </c>
      <c r="F5" s="3">
        <f t="shared" si="1"/>
        <v>0.25032377705966369</v>
      </c>
      <c r="G5" s="3">
        <f t="shared" si="2"/>
        <v>0.72333042936498426</v>
      </c>
      <c r="H5" s="3">
        <f t="shared" si="3"/>
        <v>2.8933217174599372E+20</v>
      </c>
      <c r="I5" s="3">
        <f t="shared" si="10"/>
        <v>117712877699903.58</v>
      </c>
      <c r="M5" t="s">
        <v>4</v>
      </c>
      <c r="N5">
        <v>10.5</v>
      </c>
      <c r="O5" t="s">
        <v>9</v>
      </c>
      <c r="P5" s="2">
        <v>30</v>
      </c>
      <c r="Q5" s="2">
        <f t="shared" si="4"/>
        <v>3.0000000000000001E-6</v>
      </c>
      <c r="R5" s="3">
        <f t="shared" si="5"/>
        <v>7.5449363718687359E-6</v>
      </c>
      <c r="S5" s="3">
        <f t="shared" si="6"/>
        <v>2.0252917058958684E+19</v>
      </c>
      <c r="T5" s="3">
        <f t="shared" si="7"/>
        <v>0.19880883364275195</v>
      </c>
      <c r="U5" s="2">
        <f t="shared" si="8"/>
        <v>0.96124596836051579</v>
      </c>
      <c r="V5" s="3">
        <f t="shared" si="9"/>
        <v>1.9468034870463951E+19</v>
      </c>
    </row>
    <row r="6" spans="1:22">
      <c r="A6" t="s">
        <v>5</v>
      </c>
      <c r="B6">
        <v>3.69</v>
      </c>
      <c r="C6" t="s">
        <v>7</v>
      </c>
      <c r="D6" s="2">
        <v>4</v>
      </c>
      <c r="E6" s="2">
        <f t="shared" si="0"/>
        <v>3.9999999999999998E-7</v>
      </c>
      <c r="F6" s="3">
        <f t="shared" si="1"/>
        <v>0.33376503607955155</v>
      </c>
      <c r="G6" s="3">
        <f t="shared" si="2"/>
        <v>0.6369160529290564</v>
      </c>
      <c r="H6" s="3">
        <f t="shared" si="3"/>
        <v>2.5476642117162254E+20</v>
      </c>
      <c r="I6" s="3">
        <f t="shared" si="10"/>
        <v>143189519817065.84</v>
      </c>
      <c r="M6" t="s">
        <v>5</v>
      </c>
      <c r="N6">
        <v>3.69</v>
      </c>
      <c r="O6" t="s">
        <v>7</v>
      </c>
      <c r="P6" s="2">
        <v>40</v>
      </c>
      <c r="Q6" s="2">
        <f t="shared" si="4"/>
        <v>3.9999999999999998E-6</v>
      </c>
      <c r="R6" s="3">
        <f t="shared" si="5"/>
        <v>7.5449363718687359E-6</v>
      </c>
      <c r="S6" s="3">
        <f t="shared" si="6"/>
        <v>2.0252917058958684E+19</v>
      </c>
      <c r="T6" s="3">
        <f t="shared" si="7"/>
        <v>0.2650784448570026</v>
      </c>
      <c r="U6" s="2">
        <f t="shared" si="8"/>
        <v>0.93214529369173282</v>
      </c>
      <c r="V6" s="3">
        <f t="shared" si="9"/>
        <v>1.8878661320037347E+19</v>
      </c>
    </row>
    <row r="7" spans="1:22">
      <c r="A7" t="s">
        <v>5</v>
      </c>
      <c r="B7">
        <f>B6*1.6E-19</f>
        <v>5.9039999999999996E-19</v>
      </c>
      <c r="C7" t="s">
        <v>13</v>
      </c>
      <c r="D7" s="2">
        <v>5</v>
      </c>
      <c r="E7" s="2">
        <f t="shared" si="0"/>
        <v>4.9999999999999998E-7</v>
      </c>
      <c r="F7" s="3">
        <f t="shared" si="1"/>
        <v>0.41720629509943946</v>
      </c>
      <c r="G7" s="3">
        <f t="shared" si="2"/>
        <v>0.55517804499935108</v>
      </c>
      <c r="H7" s="3">
        <f t="shared" si="3"/>
        <v>2.2207121799974044E+20</v>
      </c>
      <c r="I7" s="3">
        <f t="shared" si="10"/>
        <v>165396641617039.88</v>
      </c>
      <c r="M7" t="s">
        <v>5</v>
      </c>
      <c r="N7">
        <f>N6*1.6E-19</f>
        <v>5.9039999999999996E-19</v>
      </c>
      <c r="O7" t="s">
        <v>13</v>
      </c>
      <c r="P7" s="2">
        <v>50</v>
      </c>
      <c r="Q7" s="2">
        <f t="shared" si="4"/>
        <v>4.9999999999999996E-6</v>
      </c>
      <c r="R7" s="3">
        <f t="shared" si="5"/>
        <v>7.5449363718687359E-6</v>
      </c>
      <c r="S7" s="3">
        <f t="shared" si="6"/>
        <v>2.0252917058958684E+19</v>
      </c>
      <c r="T7" s="3">
        <f t="shared" si="7"/>
        <v>0.33134805607125323</v>
      </c>
      <c r="U7" s="2">
        <f t="shared" si="8"/>
        <v>0.8960209054874072</v>
      </c>
      <c r="V7" s="3">
        <f t="shared" si="9"/>
        <v>1.8147037081929517E+19</v>
      </c>
    </row>
    <row r="8" spans="1:22">
      <c r="A8" t="s">
        <v>6</v>
      </c>
      <c r="B8" s="1">
        <v>1.3800000000000001E-23</v>
      </c>
      <c r="C8" t="s">
        <v>8</v>
      </c>
      <c r="D8" s="2">
        <v>6</v>
      </c>
      <c r="E8" s="2">
        <f t="shared" si="0"/>
        <v>5.9999999999999997E-7</v>
      </c>
      <c r="F8" s="3">
        <f t="shared" si="1"/>
        <v>0.50064755411932738</v>
      </c>
      <c r="G8" s="3">
        <f t="shared" si="2"/>
        <v>0.47893124719604896</v>
      </c>
      <c r="H8" s="3">
        <f t="shared" si="3"/>
        <v>1.915724988784196E+20</v>
      </c>
      <c r="I8" s="3">
        <f t="shared" si="10"/>
        <v>184553891504881.84</v>
      </c>
      <c r="M8" t="s">
        <v>6</v>
      </c>
      <c r="N8" s="1">
        <v>1.3800000000000001E-23</v>
      </c>
      <c r="O8" t="s">
        <v>8</v>
      </c>
      <c r="P8" s="2">
        <v>60</v>
      </c>
      <c r="Q8" s="2">
        <f t="shared" si="4"/>
        <v>6.0000000000000002E-6</v>
      </c>
      <c r="R8" s="3">
        <f t="shared" si="5"/>
        <v>7.5449363718687359E-6</v>
      </c>
      <c r="S8" s="3">
        <f t="shared" si="6"/>
        <v>2.0252917058958684E+19</v>
      </c>
      <c r="T8" s="3">
        <f t="shared" si="7"/>
        <v>0.39761766728550391</v>
      </c>
      <c r="U8" s="2">
        <f t="shared" si="8"/>
        <v>0.85376456404020606</v>
      </c>
      <c r="V8" s="3">
        <f t="shared" si="9"/>
        <v>1.7291222903384314E+19</v>
      </c>
    </row>
    <row r="9" spans="1:22">
      <c r="A9" t="s">
        <v>10</v>
      </c>
      <c r="B9">
        <v>850</v>
      </c>
      <c r="C9" t="s">
        <v>11</v>
      </c>
      <c r="D9" s="2">
        <v>7</v>
      </c>
      <c r="E9" s="2">
        <f t="shared" si="0"/>
        <v>6.9999999999999997E-7</v>
      </c>
      <c r="F9" s="3">
        <f t="shared" si="1"/>
        <v>0.58408881313921523</v>
      </c>
      <c r="G9" s="3">
        <f t="shared" si="2"/>
        <v>0.40878916089984069</v>
      </c>
      <c r="H9" s="3">
        <f t="shared" si="3"/>
        <v>1.6351566435993626E+20</v>
      </c>
      <c r="I9" s="3">
        <f t="shared" si="10"/>
        <v>200905457940875.47</v>
      </c>
      <c r="M9" t="s">
        <v>10</v>
      </c>
      <c r="N9">
        <v>1050</v>
      </c>
      <c r="O9" t="s">
        <v>11</v>
      </c>
      <c r="P9" s="2">
        <v>70</v>
      </c>
      <c r="Q9" s="2">
        <f t="shared" si="4"/>
        <v>6.9999999999999999E-6</v>
      </c>
      <c r="R9" s="3">
        <f t="shared" si="5"/>
        <v>7.5449363718687359E-6</v>
      </c>
      <c r="S9" s="3">
        <f t="shared" si="6"/>
        <v>2.0252917058958684E+19</v>
      </c>
      <c r="T9" s="3">
        <f t="shared" si="7"/>
        <v>0.46388727849975453</v>
      </c>
      <c r="U9" s="2">
        <f t="shared" si="8"/>
        <v>0.80638707714931823</v>
      </c>
      <c r="V9" s="3">
        <f t="shared" si="9"/>
        <v>1.6331690590921259E+19</v>
      </c>
    </row>
    <row r="10" spans="1:22">
      <c r="A10" t="s">
        <v>10</v>
      </c>
      <c r="B10">
        <f>B9+273</f>
        <v>1123</v>
      </c>
      <c r="C10" t="s">
        <v>12</v>
      </c>
      <c r="D10" s="2">
        <v>8</v>
      </c>
      <c r="E10" s="2">
        <f t="shared" si="0"/>
        <v>7.9999999999999996E-7</v>
      </c>
      <c r="F10" s="3">
        <f t="shared" si="1"/>
        <v>0.66753007215910309</v>
      </c>
      <c r="G10" s="3">
        <f t="shared" si="2"/>
        <v>0.34515427652514885</v>
      </c>
      <c r="H10" s="3">
        <f t="shared" si="3"/>
        <v>1.3806171061005954E+20</v>
      </c>
      <c r="I10" s="3">
        <f t="shared" si="10"/>
        <v>214711629001881.44</v>
      </c>
      <c r="M10" t="s">
        <v>10</v>
      </c>
      <c r="N10">
        <f>N9+273</f>
        <v>1323</v>
      </c>
      <c r="O10" t="s">
        <v>12</v>
      </c>
      <c r="P10" s="2">
        <v>80</v>
      </c>
      <c r="Q10" s="2">
        <f t="shared" si="4"/>
        <v>7.9999999999999996E-6</v>
      </c>
      <c r="R10" s="3">
        <f t="shared" si="5"/>
        <v>7.5449363718687359E-6</v>
      </c>
      <c r="S10" s="3">
        <f t="shared" si="6"/>
        <v>2.0252917058958684E+19</v>
      </c>
      <c r="T10" s="3">
        <f t="shared" si="7"/>
        <v>0.53015688971400521</v>
      </c>
      <c r="U10" s="2">
        <f t="shared" si="8"/>
        <v>0.75497825783958938</v>
      </c>
      <c r="V10" s="3">
        <f t="shared" si="9"/>
        <v>1.5290512037342327E+19</v>
      </c>
    </row>
    <row r="11" spans="1:22">
      <c r="D11" s="2">
        <v>9</v>
      </c>
      <c r="E11" s="2">
        <f t="shared" si="0"/>
        <v>8.9999999999999996E-7</v>
      </c>
      <c r="F11" s="3">
        <f t="shared" si="1"/>
        <v>0.75097133117899095</v>
      </c>
      <c r="G11" s="3">
        <f t="shared" si="2"/>
        <v>0.28822032227485694</v>
      </c>
      <c r="H11" s="3">
        <f t="shared" si="3"/>
        <v>1.1528812890994278E+20</v>
      </c>
      <c r="I11" s="3">
        <f t="shared" si="10"/>
        <v>226240441892875.72</v>
      </c>
      <c r="P11" s="2">
        <v>90</v>
      </c>
      <c r="Q11" s="2">
        <f t="shared" si="4"/>
        <v>9.0000000000000002E-6</v>
      </c>
      <c r="R11" s="3">
        <f t="shared" si="5"/>
        <v>7.5449363718687359E-6</v>
      </c>
      <c r="S11" s="3">
        <f t="shared" si="6"/>
        <v>2.0252917058958684E+19</v>
      </c>
      <c r="T11" s="3">
        <f t="shared" si="7"/>
        <v>0.59642650092825589</v>
      </c>
      <c r="U11" s="2">
        <f t="shared" si="8"/>
        <v>0.70066557727366208</v>
      </c>
      <c r="V11" s="3">
        <f t="shared" si="9"/>
        <v>1.4190521822590884E+19</v>
      </c>
    </row>
    <row r="12" spans="1:22">
      <c r="A12" s="4" t="s">
        <v>3</v>
      </c>
      <c r="B12" s="5">
        <f>B5*EXP(-B7/B8/B10)</f>
        <v>2.9922444202908509E-16</v>
      </c>
      <c r="C12" s="4" t="s">
        <v>9</v>
      </c>
      <c r="D12" s="2">
        <v>10</v>
      </c>
      <c r="E12" s="2">
        <f t="shared" si="0"/>
        <v>9.9999999999999995E-7</v>
      </c>
      <c r="F12" s="3">
        <f t="shared" si="1"/>
        <v>0.83441259019887892</v>
      </c>
      <c r="G12" s="3">
        <f t="shared" si="2"/>
        <v>0.2379852600697617</v>
      </c>
      <c r="H12" s="3">
        <f t="shared" si="3"/>
        <v>9.5194104027904688E+19</v>
      </c>
      <c r="I12" s="3">
        <f t="shared" si="10"/>
        <v>235759852295666.19</v>
      </c>
      <c r="M12" s="4" t="s">
        <v>3</v>
      </c>
      <c r="N12" s="5">
        <f>N5*EXP(-N7/N8/N10)</f>
        <v>9.487677475924628E-14</v>
      </c>
      <c r="O12" s="4" t="s">
        <v>9</v>
      </c>
      <c r="P12" s="2">
        <v>100</v>
      </c>
      <c r="Q12" s="2">
        <f t="shared" si="4"/>
        <v>9.9999999999999991E-6</v>
      </c>
      <c r="R12" s="3">
        <f t="shared" si="5"/>
        <v>7.5449363718687359E-6</v>
      </c>
      <c r="S12" s="3">
        <f t="shared" si="6"/>
        <v>2.0252917058958684E+19</v>
      </c>
      <c r="T12" s="3">
        <f t="shared" si="7"/>
        <v>0.66269611214250645</v>
      </c>
      <c r="U12" s="2">
        <f t="shared" si="8"/>
        <v>0.64457368316425145</v>
      </c>
      <c r="V12" s="3">
        <f t="shared" si="9"/>
        <v>1.3054497343513098E+19</v>
      </c>
    </row>
    <row r="13" spans="1:22">
      <c r="D13" s="2">
        <v>11</v>
      </c>
      <c r="E13" s="2">
        <f t="shared" si="0"/>
        <v>1.1000000000000001E-6</v>
      </c>
      <c r="F13" s="3">
        <f t="shared" si="1"/>
        <v>0.91785384921876689</v>
      </c>
      <c r="G13" s="3">
        <f t="shared" si="2"/>
        <v>0.19427312223369825</v>
      </c>
      <c r="H13" s="3">
        <f t="shared" si="3"/>
        <v>7.7709248893479305E+19</v>
      </c>
      <c r="I13" s="3">
        <f t="shared" si="10"/>
        <v>243530777185014.12</v>
      </c>
      <c r="P13" s="2">
        <v>110</v>
      </c>
      <c r="Q13" s="2">
        <f t="shared" si="4"/>
        <v>1.1E-5</v>
      </c>
      <c r="R13" s="3">
        <f t="shared" si="5"/>
        <v>7.5449363718687359E-6</v>
      </c>
      <c r="S13" s="3">
        <f t="shared" si="6"/>
        <v>2.0252917058958684E+19</v>
      </c>
      <c r="T13" s="3">
        <f t="shared" si="7"/>
        <v>0.72896572335675713</v>
      </c>
      <c r="U13" s="2">
        <f t="shared" si="8"/>
        <v>0.58778677415991165</v>
      </c>
      <c r="V13" s="3">
        <f t="shared" si="9"/>
        <v>1.1904396785413571E+19</v>
      </c>
    </row>
    <row r="14" spans="1:22">
      <c r="A14" t="s">
        <v>20</v>
      </c>
      <c r="B14">
        <v>20</v>
      </c>
      <c r="C14" t="s">
        <v>25</v>
      </c>
      <c r="D14" s="2">
        <v>12</v>
      </c>
      <c r="E14" s="2">
        <f t="shared" si="0"/>
        <v>1.1999999999999999E-6</v>
      </c>
      <c r="F14" s="3">
        <f t="shared" si="1"/>
        <v>1.0012951082386548</v>
      </c>
      <c r="G14" s="3">
        <f t="shared" si="2"/>
        <v>0.15676229387170193</v>
      </c>
      <c r="H14" s="3">
        <f t="shared" si="3"/>
        <v>6.2704917548680774E+19</v>
      </c>
      <c r="I14" s="3">
        <f t="shared" si="10"/>
        <v>249801268939882.19</v>
      </c>
      <c r="M14" t="s">
        <v>20</v>
      </c>
      <c r="N14">
        <v>10</v>
      </c>
      <c r="O14" t="s">
        <v>25</v>
      </c>
      <c r="P14" s="2">
        <v>120</v>
      </c>
      <c r="Q14" s="2">
        <f t="shared" si="4"/>
        <v>1.2E-5</v>
      </c>
      <c r="R14" s="3">
        <f t="shared" si="5"/>
        <v>7.5449363718687359E-6</v>
      </c>
      <c r="S14" s="3">
        <f t="shared" si="6"/>
        <v>2.0252917058958684E+19</v>
      </c>
      <c r="T14" s="3">
        <f t="shared" si="7"/>
        <v>0.79523533457100781</v>
      </c>
      <c r="U14" s="2">
        <f t="shared" si="8"/>
        <v>0.53131551852999803</v>
      </c>
      <c r="V14" s="3">
        <f t="shared" si="9"/>
        <v>1.0760689128925676E+19</v>
      </c>
    </row>
    <row r="15" spans="1:22">
      <c r="A15" s="4" t="s">
        <v>20</v>
      </c>
      <c r="B15" s="5">
        <f>B14*60</f>
        <v>1200</v>
      </c>
      <c r="C15" s="4" t="s">
        <v>26</v>
      </c>
      <c r="D15" s="2">
        <v>13</v>
      </c>
      <c r="E15" s="2">
        <f t="shared" si="0"/>
        <v>1.2999999999999998E-6</v>
      </c>
      <c r="F15" s="3">
        <f t="shared" si="1"/>
        <v>1.0847363672585424</v>
      </c>
      <c r="G15" s="3">
        <f t="shared" si="2"/>
        <v>0.1250176275633009</v>
      </c>
      <c r="H15" s="3">
        <f t="shared" si="3"/>
        <v>5.0007051025320362E+19</v>
      </c>
      <c r="I15" s="3">
        <f t="shared" si="10"/>
        <v>254801974042414.22</v>
      </c>
      <c r="M15" s="4" t="s">
        <v>20</v>
      </c>
      <c r="N15" s="5">
        <f>N14*60</f>
        <v>600</v>
      </c>
      <c r="O15" s="4" t="s">
        <v>26</v>
      </c>
      <c r="P15" s="2">
        <v>130</v>
      </c>
      <c r="Q15" s="2">
        <f t="shared" si="4"/>
        <v>1.2999999999999999E-5</v>
      </c>
      <c r="R15" s="3">
        <f t="shared" si="5"/>
        <v>7.5449363718687359E-6</v>
      </c>
      <c r="S15" s="3">
        <f t="shared" si="6"/>
        <v>2.0252917058958684E+19</v>
      </c>
      <c r="T15" s="3">
        <f t="shared" si="7"/>
        <v>0.86150494578525838</v>
      </c>
      <c r="U15" s="2">
        <f t="shared" si="8"/>
        <v>0.47606981201276016</v>
      </c>
      <c r="V15" s="3">
        <f t="shared" si="9"/>
        <v>9.6418024169684849E+18</v>
      </c>
    </row>
    <row r="16" spans="1:22">
      <c r="D16" s="2">
        <v>14</v>
      </c>
      <c r="E16" s="2">
        <f t="shared" si="0"/>
        <v>1.3999999999999999E-6</v>
      </c>
      <c r="F16" s="3">
        <f t="shared" si="1"/>
        <v>1.1681776262784305</v>
      </c>
      <c r="G16" s="3">
        <f t="shared" si="2"/>
        <v>9.85238198775098E-2</v>
      </c>
      <c r="H16" s="3">
        <f t="shared" si="3"/>
        <v>3.9409527951003918E+19</v>
      </c>
      <c r="I16" s="3">
        <f t="shared" si="10"/>
        <v>258742926837514.62</v>
      </c>
      <c r="P16" s="2">
        <v>140</v>
      </c>
      <c r="Q16" s="2">
        <f t="shared" si="4"/>
        <v>1.4E-5</v>
      </c>
      <c r="R16" s="3">
        <f t="shared" si="5"/>
        <v>7.5449363718687359E-6</v>
      </c>
      <c r="S16" s="3">
        <f t="shared" si="6"/>
        <v>2.0252917058958684E+19</v>
      </c>
      <c r="T16" s="3">
        <f t="shared" si="7"/>
        <v>0.92777455699950906</v>
      </c>
      <c r="U16" s="2">
        <f t="shared" si="8"/>
        <v>0.42283822131292115</v>
      </c>
      <c r="V16" s="3">
        <f t="shared" si="9"/>
        <v>8.5637074256082084E+18</v>
      </c>
    </row>
    <row r="17" spans="4:22">
      <c r="D17" s="2">
        <v>15</v>
      </c>
      <c r="E17" s="2">
        <f t="shared" si="0"/>
        <v>1.5E-6</v>
      </c>
      <c r="F17" s="3">
        <f t="shared" si="1"/>
        <v>1.2516188852983183</v>
      </c>
      <c r="G17" s="3">
        <f t="shared" si="2"/>
        <v>7.671774530502419E-2</v>
      </c>
      <c r="H17" s="3">
        <f t="shared" si="3"/>
        <v>3.0687098122009678E+19</v>
      </c>
      <c r="I17" s="3">
        <f t="shared" si="10"/>
        <v>261811636649715.59</v>
      </c>
      <c r="P17" s="2">
        <v>150</v>
      </c>
      <c r="Q17" s="2">
        <f t="shared" si="4"/>
        <v>1.4999999999999999E-5</v>
      </c>
      <c r="R17" s="3">
        <f t="shared" si="5"/>
        <v>7.5449363718687359E-6</v>
      </c>
      <c r="S17" s="3">
        <f t="shared" si="6"/>
        <v>2.0252917058958684E+19</v>
      </c>
      <c r="T17" s="3">
        <f t="shared" si="7"/>
        <v>0.99404416821375963</v>
      </c>
      <c r="U17" s="2">
        <f t="shared" si="8"/>
        <v>0.37227449450527628</v>
      </c>
      <c r="V17" s="3">
        <f t="shared" si="9"/>
        <v>7.5396444603811308E+18</v>
      </c>
    </row>
    <row r="18" spans="4:22">
      <c r="D18" s="2">
        <v>16</v>
      </c>
      <c r="E18" s="2">
        <f t="shared" si="0"/>
        <v>1.5999999999999999E-6</v>
      </c>
      <c r="F18" s="3">
        <f t="shared" si="1"/>
        <v>1.3350601443182062</v>
      </c>
      <c r="G18" s="3">
        <f t="shared" si="2"/>
        <v>5.9017874162039068E-2</v>
      </c>
      <c r="H18" s="3">
        <f t="shared" si="3"/>
        <v>2.3607149664815628E+19</v>
      </c>
      <c r="I18" s="3">
        <f t="shared" si="10"/>
        <v>264172351616197.16</v>
      </c>
      <c r="P18" s="2">
        <v>160</v>
      </c>
      <c r="Q18" s="2">
        <f t="shared" si="4"/>
        <v>1.5999999999999999E-5</v>
      </c>
      <c r="R18" s="3">
        <f t="shared" si="5"/>
        <v>7.5449363718687359E-6</v>
      </c>
      <c r="S18" s="3">
        <f t="shared" si="6"/>
        <v>2.0252917058958684E+19</v>
      </c>
      <c r="T18" s="3">
        <f t="shared" si="7"/>
        <v>1.0603137794280104</v>
      </c>
      <c r="U18" s="2">
        <f t="shared" si="8"/>
        <v>0.32489107364528363</v>
      </c>
      <c r="V18" s="3">
        <f t="shared" si="9"/>
        <v>6.5799919677339668E+18</v>
      </c>
    </row>
    <row r="19" spans="4:22">
      <c r="D19" s="2">
        <v>17</v>
      </c>
      <c r="E19" s="2">
        <f t="shared" si="0"/>
        <v>1.6999999999999998E-6</v>
      </c>
      <c r="F19" s="3">
        <f t="shared" si="1"/>
        <v>1.418501403338094</v>
      </c>
      <c r="G19" s="3">
        <f t="shared" si="2"/>
        <v>4.4849428380125553E-2</v>
      </c>
      <c r="H19" s="3">
        <f t="shared" si="3"/>
        <v>1.7939771352050221E+19</v>
      </c>
      <c r="I19" s="3">
        <f t="shared" si="10"/>
        <v>265966328751402.19</v>
      </c>
      <c r="P19" s="2">
        <v>170</v>
      </c>
      <c r="Q19" s="2">
        <f t="shared" si="4"/>
        <v>1.7E-5</v>
      </c>
      <c r="R19" s="3">
        <f t="shared" si="5"/>
        <v>7.5449363718687359E-6</v>
      </c>
      <c r="S19" s="3">
        <f t="shared" si="6"/>
        <v>2.0252917058958684E+19</v>
      </c>
      <c r="T19" s="3">
        <f t="shared" si="7"/>
        <v>1.1265833906422611</v>
      </c>
      <c r="U19" s="2">
        <f t="shared" si="8"/>
        <v>0.28105914929970721</v>
      </c>
      <c r="V19" s="3">
        <f t="shared" si="9"/>
        <v>5.6922676394284554E+18</v>
      </c>
    </row>
    <row r="20" spans="4:22">
      <c r="D20" s="2">
        <v>18</v>
      </c>
      <c r="E20" s="2">
        <f t="shared" si="0"/>
        <v>1.7999999999999999E-6</v>
      </c>
      <c r="F20" s="3">
        <f t="shared" si="1"/>
        <v>1.5019426623579819</v>
      </c>
      <c r="G20" s="3">
        <f t="shared" si="2"/>
        <v>3.3664484365102956E-2</v>
      </c>
      <c r="H20" s="3">
        <f t="shared" si="3"/>
        <v>1.3465793746041182E+19</v>
      </c>
      <c r="I20" s="3">
        <f t="shared" si="10"/>
        <v>267312908126006.31</v>
      </c>
      <c r="P20" s="2">
        <v>180</v>
      </c>
      <c r="Q20" s="2">
        <f t="shared" si="4"/>
        <v>1.8E-5</v>
      </c>
      <c r="R20" s="3">
        <f t="shared" si="5"/>
        <v>7.5449363718687359E-6</v>
      </c>
      <c r="S20" s="3">
        <f t="shared" si="6"/>
        <v>2.0252917058958684E+19</v>
      </c>
      <c r="T20" s="3">
        <f t="shared" si="7"/>
        <v>1.1928530018565118</v>
      </c>
      <c r="U20" s="2">
        <f t="shared" si="8"/>
        <v>0.24101447524496494</v>
      </c>
      <c r="V20" s="3">
        <f t="shared" si="9"/>
        <v>4.8812461771447255E+18</v>
      </c>
    </row>
    <row r="21" spans="4:22">
      <c r="D21" s="2">
        <v>19</v>
      </c>
      <c r="E21" s="2">
        <f t="shared" si="0"/>
        <v>1.9E-6</v>
      </c>
      <c r="F21" s="3">
        <f t="shared" si="1"/>
        <v>1.58538392137787</v>
      </c>
      <c r="G21" s="3">
        <f t="shared" si="2"/>
        <v>2.4956755287831218E-2</v>
      </c>
      <c r="H21" s="3">
        <f t="shared" si="3"/>
        <v>9.9827021151324877E+18</v>
      </c>
      <c r="I21" s="3">
        <f t="shared" si="10"/>
        <v>268311178337519.56</v>
      </c>
      <c r="P21" s="2">
        <v>190</v>
      </c>
      <c r="Q21" s="2">
        <f t="shared" si="4"/>
        <v>1.8999999999999998E-5</v>
      </c>
      <c r="R21" s="3">
        <f t="shared" si="5"/>
        <v>7.5449363718687359E-6</v>
      </c>
      <c r="S21" s="3">
        <f t="shared" si="6"/>
        <v>2.0252917058958684E+19</v>
      </c>
      <c r="T21" s="3">
        <f t="shared" si="7"/>
        <v>1.2591226130707622</v>
      </c>
      <c r="U21" s="2">
        <f t="shared" si="8"/>
        <v>0.20486792930637879</v>
      </c>
      <c r="V21" s="3">
        <f t="shared" si="9"/>
        <v>4.1491731802827008E+18</v>
      </c>
    </row>
    <row r="22" spans="4:22">
      <c r="D22" s="2">
        <v>20</v>
      </c>
      <c r="E22" s="2">
        <f t="shared" si="0"/>
        <v>1.9999999999999999E-6</v>
      </c>
      <c r="F22" s="3">
        <f t="shared" si="1"/>
        <v>1.6688251803977578</v>
      </c>
      <c r="G22" s="3">
        <f t="shared" si="2"/>
        <v>1.8271230682038685E-2</v>
      </c>
      <c r="H22" s="3">
        <f t="shared" si="3"/>
        <v>7.3084922728154737E+18</v>
      </c>
      <c r="I22" s="3">
        <f t="shared" si="10"/>
        <v>269042027564801.09</v>
      </c>
      <c r="P22" s="2">
        <v>200</v>
      </c>
      <c r="Q22" s="2">
        <f t="shared" si="4"/>
        <v>1.9999999999999998E-5</v>
      </c>
      <c r="R22" s="3">
        <f t="shared" si="5"/>
        <v>7.5449363718687359E-6</v>
      </c>
      <c r="S22" s="3">
        <f t="shared" si="6"/>
        <v>2.0252917058958684E+19</v>
      </c>
      <c r="T22" s="3">
        <f t="shared" si="7"/>
        <v>1.3253922242850129</v>
      </c>
      <c r="U22" s="2">
        <f t="shared" si="8"/>
        <v>0.1726196692596117</v>
      </c>
      <c r="V22" s="3">
        <f t="shared" si="9"/>
        <v>3.4960518442597955E+18</v>
      </c>
    </row>
    <row r="23" spans="4:22">
      <c r="D23" s="2">
        <v>21</v>
      </c>
      <c r="E23" s="2">
        <f t="shared" si="0"/>
        <v>2.0999999999999998E-6</v>
      </c>
      <c r="F23" s="3">
        <f t="shared" si="1"/>
        <v>1.7522664394176455</v>
      </c>
      <c r="G23" s="3">
        <f t="shared" si="2"/>
        <v>1.3209190812133708E-2</v>
      </c>
      <c r="H23" s="3">
        <f t="shared" si="3"/>
        <v>5.2836763248534835E+18</v>
      </c>
      <c r="I23" s="3">
        <f t="shared" si="10"/>
        <v>269570395197286.44</v>
      </c>
      <c r="P23" s="2">
        <v>220</v>
      </c>
      <c r="Q23" s="2">
        <f t="shared" si="4"/>
        <v>2.1999999999999999E-5</v>
      </c>
      <c r="R23" s="3">
        <f t="shared" si="5"/>
        <v>7.5449363718687359E-6</v>
      </c>
      <c r="S23" s="3">
        <f t="shared" si="6"/>
        <v>2.0252917058958684E+19</v>
      </c>
      <c r="T23" s="3">
        <f t="shared" si="7"/>
        <v>1.4579314467135143</v>
      </c>
      <c r="U23" s="2">
        <f t="shared" si="8"/>
        <v>0.11936561473222358</v>
      </c>
      <c r="V23" s="3">
        <f t="shared" si="9"/>
        <v>2.4175018948633411E+18</v>
      </c>
    </row>
    <row r="24" spans="4:22">
      <c r="D24" s="2">
        <v>22</v>
      </c>
      <c r="E24" s="2">
        <f t="shared" si="0"/>
        <v>2.2000000000000001E-6</v>
      </c>
      <c r="F24" s="3">
        <f t="shared" si="1"/>
        <v>1.8357076984375338</v>
      </c>
      <c r="G24" s="3">
        <f t="shared" si="2"/>
        <v>9.4293360267000484E-3</v>
      </c>
      <c r="H24" s="3">
        <f t="shared" si="3"/>
        <v>3.7717344106800195E+18</v>
      </c>
      <c r="I24" s="3">
        <f t="shared" si="10"/>
        <v>269947568638354.44</v>
      </c>
      <c r="P24" s="2">
        <v>240</v>
      </c>
      <c r="Q24" s="2">
        <f t="shared" si="4"/>
        <v>2.4000000000000001E-5</v>
      </c>
      <c r="R24" s="3">
        <f t="shared" si="5"/>
        <v>7.5449363718687359E-6</v>
      </c>
      <c r="S24" s="3">
        <f t="shared" si="6"/>
        <v>2.0252917058958684E+19</v>
      </c>
      <c r="T24" s="3">
        <f t="shared" si="7"/>
        <v>1.5904706691420156</v>
      </c>
      <c r="U24" s="2">
        <f t="shared" si="8"/>
        <v>7.9691133372900708E-2</v>
      </c>
      <c r="V24" s="3">
        <f t="shared" si="9"/>
        <v>1.6139779145357724E+18</v>
      </c>
    </row>
    <row r="25" spans="4:22">
      <c r="D25" s="2">
        <v>23</v>
      </c>
      <c r="E25" s="2">
        <f t="shared" si="0"/>
        <v>2.3E-6</v>
      </c>
      <c r="F25" s="3">
        <f t="shared" si="1"/>
        <v>1.9191489574574214</v>
      </c>
      <c r="G25" s="3">
        <f t="shared" si="2"/>
        <v>6.6458813718437105E-3</v>
      </c>
      <c r="H25" s="3">
        <f t="shared" si="3"/>
        <v>2.6583525487374843E+18</v>
      </c>
      <c r="I25" s="3">
        <f t="shared" si="10"/>
        <v>270213403893228.19</v>
      </c>
      <c r="P25" s="2">
        <v>260</v>
      </c>
      <c r="Q25" s="2">
        <f t="shared" si="4"/>
        <v>2.5999999999999998E-5</v>
      </c>
      <c r="R25" s="3">
        <f t="shared" si="5"/>
        <v>7.5449363718687359E-6</v>
      </c>
      <c r="S25" s="3">
        <f t="shared" si="6"/>
        <v>2.0252917058958684E+19</v>
      </c>
      <c r="T25" s="3">
        <f t="shared" si="7"/>
        <v>1.7230098915705168</v>
      </c>
      <c r="U25" s="2">
        <f t="shared" si="8"/>
        <v>5.1366807353704226E-2</v>
      </c>
      <c r="V25" s="3">
        <f t="shared" si="9"/>
        <v>1.0403276889180808E+18</v>
      </c>
    </row>
    <row r="26" spans="4:22">
      <c r="D26" s="2">
        <v>24</v>
      </c>
      <c r="E26" s="2">
        <f t="shared" si="0"/>
        <v>2.3999999999999999E-6</v>
      </c>
      <c r="F26" s="3">
        <f t="shared" si="1"/>
        <v>2.0025902164773095</v>
      </c>
      <c r="G26" s="3">
        <f t="shared" si="2"/>
        <v>4.6244794973216525E-3</v>
      </c>
      <c r="H26" s="3">
        <f t="shared" si="3"/>
        <v>1.849791798928661E+18</v>
      </c>
      <c r="I26" s="3">
        <f t="shared" si="10"/>
        <v>270398383073121.06</v>
      </c>
      <c r="P26" s="2">
        <v>280</v>
      </c>
      <c r="Q26" s="2">
        <f t="shared" si="4"/>
        <v>2.8E-5</v>
      </c>
      <c r="R26" s="3">
        <f t="shared" si="5"/>
        <v>7.5449363718687359E-6</v>
      </c>
      <c r="S26" s="3">
        <f t="shared" si="6"/>
        <v>2.0252917058958684E+19</v>
      </c>
      <c r="T26" s="3">
        <f t="shared" si="7"/>
        <v>1.8555491139990181</v>
      </c>
      <c r="U26" s="2">
        <f t="shared" si="8"/>
        <v>3.1966636979183186E-2</v>
      </c>
      <c r="V26" s="3">
        <f t="shared" si="9"/>
        <v>6.4741764739323866E+17</v>
      </c>
    </row>
    <row r="27" spans="4:22">
      <c r="D27" s="2">
        <v>25</v>
      </c>
      <c r="E27" s="2">
        <f t="shared" si="0"/>
        <v>2.4999999999999998E-6</v>
      </c>
      <c r="F27" s="3">
        <f t="shared" si="1"/>
        <v>2.0860314754971969</v>
      </c>
      <c r="G27" s="3">
        <f t="shared" si="2"/>
        <v>3.1767725692393436E-3</v>
      </c>
      <c r="H27" s="3">
        <f t="shared" si="3"/>
        <v>1.2707090276957373E+18</v>
      </c>
      <c r="I27" s="3">
        <f t="shared" si="10"/>
        <v>270525453975890.62</v>
      </c>
      <c r="P27" s="2">
        <v>300</v>
      </c>
      <c r="Q27" s="2">
        <f t="shared" si="4"/>
        <v>2.9999999999999997E-5</v>
      </c>
      <c r="R27" s="3">
        <f t="shared" si="5"/>
        <v>7.5449363718687359E-6</v>
      </c>
      <c r="S27" s="3">
        <f t="shared" si="6"/>
        <v>2.0252917058958684E+19</v>
      </c>
      <c r="T27" s="3">
        <f t="shared" si="7"/>
        <v>1.9880883364275193</v>
      </c>
      <c r="U27" s="2">
        <f t="shared" si="8"/>
        <v>1.9206716691546204E-2</v>
      </c>
      <c r="V27" s="3">
        <f t="shared" si="9"/>
        <v>3.8899204012880262E+17</v>
      </c>
    </row>
    <row r="28" spans="4:22">
      <c r="D28" s="2">
        <v>26</v>
      </c>
      <c r="E28" s="2">
        <f t="shared" si="0"/>
        <v>2.5999999999999997E-6</v>
      </c>
      <c r="F28" s="3">
        <f t="shared" si="1"/>
        <v>2.1694727345170848</v>
      </c>
      <c r="G28" s="3">
        <f t="shared" si="2"/>
        <v>2.1542612759881431E-3</v>
      </c>
      <c r="H28" s="3">
        <f t="shared" si="3"/>
        <v>8.6170451039525722E+17</v>
      </c>
      <c r="I28" s="3">
        <f t="shared" si="10"/>
        <v>270611624426930.16</v>
      </c>
      <c r="P28" s="2">
        <v>350</v>
      </c>
      <c r="Q28" s="2">
        <f t="shared" si="4"/>
        <v>3.4999999999999997E-5</v>
      </c>
      <c r="R28" s="3">
        <f t="shared" si="5"/>
        <v>7.5449363718687359E-6</v>
      </c>
      <c r="S28" s="3">
        <f t="shared" si="6"/>
        <v>2.0252917058958684E+19</v>
      </c>
      <c r="T28" s="3">
        <f t="shared" si="7"/>
        <v>2.3194363924987726</v>
      </c>
      <c r="U28" s="2">
        <f t="shared" si="8"/>
        <v>4.6088118939380416E-3</v>
      </c>
      <c r="V28" s="3">
        <f t="shared" si="9"/>
        <v>9.334188502826944E+16</v>
      </c>
    </row>
    <row r="29" spans="4:22">
      <c r="D29" s="2">
        <v>27</v>
      </c>
      <c r="E29" s="2">
        <f t="shared" si="0"/>
        <v>2.7E-6</v>
      </c>
      <c r="F29" s="3">
        <f t="shared" si="1"/>
        <v>2.2529139935369731</v>
      </c>
      <c r="G29" s="3">
        <f t="shared" si="2"/>
        <v>1.4420398370163447E-3</v>
      </c>
      <c r="H29" s="3">
        <f t="shared" si="3"/>
        <v>5.7681593480653786E+17</v>
      </c>
      <c r="I29" s="3">
        <f t="shared" si="10"/>
        <v>270669306020410.81</v>
      </c>
      <c r="P29" s="2">
        <v>400</v>
      </c>
      <c r="Q29" s="2">
        <f t="shared" si="4"/>
        <v>3.9999999999999996E-5</v>
      </c>
      <c r="R29" s="3">
        <f t="shared" si="5"/>
        <v>7.5449363718687359E-6</v>
      </c>
      <c r="S29" s="3">
        <f t="shared" si="6"/>
        <v>2.0252917058958684E+19</v>
      </c>
      <c r="T29" s="3">
        <f t="shared" si="7"/>
        <v>2.6507844485700258</v>
      </c>
      <c r="U29" s="2">
        <f t="shared" si="8"/>
        <v>8.8789399883319005E-4</v>
      </c>
      <c r="V29" s="3">
        <f t="shared" si="9"/>
        <v>1.7982443515515756E+16</v>
      </c>
    </row>
    <row r="30" spans="4:22">
      <c r="D30" s="2">
        <v>28</v>
      </c>
      <c r="E30" s="2">
        <f t="shared" si="0"/>
        <v>2.7999999999999999E-6</v>
      </c>
      <c r="F30" s="3">
        <f t="shared" si="1"/>
        <v>2.3363552525568609</v>
      </c>
      <c r="G30" s="3">
        <f t="shared" si="2"/>
        <v>9.5280042370948304E-4</v>
      </c>
      <c r="H30" s="3">
        <f t="shared" si="3"/>
        <v>3.8112016948379322E+17</v>
      </c>
      <c r="I30" s="3">
        <f>I29+H30*(E31-E29)/2</f>
        <v>270707418037359.19</v>
      </c>
      <c r="P30" s="2">
        <v>450</v>
      </c>
      <c r="Q30" s="2">
        <f t="shared" si="4"/>
        <v>4.4999999999999996E-5</v>
      </c>
      <c r="R30" s="3">
        <f t="shared" si="5"/>
        <v>7.5449363718687359E-6</v>
      </c>
      <c r="S30" s="3">
        <f t="shared" si="6"/>
        <v>2.0252917058958684E+19</v>
      </c>
      <c r="T30" s="3">
        <f t="shared" si="7"/>
        <v>2.982132504641279</v>
      </c>
      <c r="U30" s="2">
        <f t="shared" si="8"/>
        <v>1.3733130384248037E-4</v>
      </c>
      <c r="V30" s="3">
        <f t="shared" si="9"/>
        <v>2781359506320409</v>
      </c>
    </row>
    <row r="31" spans="4:22">
      <c r="D31" s="2">
        <v>29</v>
      </c>
      <c r="E31" s="2">
        <f t="shared" si="0"/>
        <v>2.8999999999999998E-6</v>
      </c>
      <c r="F31" s="3">
        <f t="shared" si="1"/>
        <v>2.4197965115767488</v>
      </c>
      <c r="G31" s="3">
        <f t="shared" si="2"/>
        <v>6.2137387651887185E-4</v>
      </c>
      <c r="H31" s="3">
        <f t="shared" si="3"/>
        <v>2.4854955060754874E+17</v>
      </c>
      <c r="I31" s="3">
        <f t="shared" si="10"/>
        <v>270732272992419.94</v>
      </c>
      <c r="P31" s="2">
        <v>500</v>
      </c>
      <c r="Q31" s="2">
        <f t="shared" si="4"/>
        <v>4.9999999999999996E-5</v>
      </c>
      <c r="R31" s="3">
        <f t="shared" si="5"/>
        <v>7.5449363718687359E-6</v>
      </c>
      <c r="S31" s="3">
        <f t="shared" si="6"/>
        <v>2.0252917058958684E+19</v>
      </c>
      <c r="T31" s="3">
        <f t="shared" si="7"/>
        <v>3.3134805607125322</v>
      </c>
      <c r="U31" s="2">
        <f t="shared" si="8"/>
        <v>1.7053528487713136E-5</v>
      </c>
      <c r="V31" s="3">
        <f t="shared" si="9"/>
        <v>345383698024243.25</v>
      </c>
    </row>
    <row r="32" spans="4:22">
      <c r="D32" s="2">
        <v>30</v>
      </c>
      <c r="E32" s="2">
        <f t="shared" si="0"/>
        <v>3.0000000000000001E-6</v>
      </c>
      <c r="F32" s="3">
        <f t="shared" si="1"/>
        <v>2.5032377705966367</v>
      </c>
      <c r="G32" s="3">
        <f t="shared" si="2"/>
        <v>3.9995603858570947E-4</v>
      </c>
      <c r="H32" s="3">
        <f t="shared" si="3"/>
        <v>1.5998241543428378E+17</v>
      </c>
      <c r="I32" s="3">
        <f t="shared" si="10"/>
        <v>270748271233963.38</v>
      </c>
      <c r="P32" s="2">
        <v>550</v>
      </c>
      <c r="Q32" s="2">
        <f t="shared" si="4"/>
        <v>5.4999999999999995E-5</v>
      </c>
      <c r="R32" s="3">
        <f t="shared" si="5"/>
        <v>7.5449363718687359E-6</v>
      </c>
      <c r="S32" s="3">
        <f t="shared" si="6"/>
        <v>2.0252917058958684E+19</v>
      </c>
      <c r="T32" s="3">
        <f t="shared" si="7"/>
        <v>3.6448286167837853</v>
      </c>
      <c r="U32" s="2">
        <f t="shared" si="8"/>
        <v>1.7001813336698319E-6</v>
      </c>
      <c r="V32" s="3">
        <f t="shared" si="9"/>
        <v>34433631536004.867</v>
      </c>
    </row>
    <row r="33" spans="4:22">
      <c r="D33" s="2">
        <v>31</v>
      </c>
      <c r="E33" s="2">
        <f t="shared" si="0"/>
        <v>3.1E-6</v>
      </c>
      <c r="F33" s="3">
        <f t="shared" si="1"/>
        <v>2.5866790296165245</v>
      </c>
      <c r="G33" s="3">
        <f t="shared" si="2"/>
        <v>2.5407549501972208E-4</v>
      </c>
      <c r="H33" s="3">
        <f t="shared" si="3"/>
        <v>1.0163019800788883E+17</v>
      </c>
      <c r="I33" s="3">
        <f t="shared" si="10"/>
        <v>270758434253764.16</v>
      </c>
      <c r="P33" s="2">
        <v>600</v>
      </c>
      <c r="Q33" s="2">
        <f t="shared" si="4"/>
        <v>5.9999999999999995E-5</v>
      </c>
      <c r="R33" s="3">
        <f t="shared" si="5"/>
        <v>7.5449363718687359E-6</v>
      </c>
      <c r="S33" s="3">
        <f t="shared" si="6"/>
        <v>2.0252917058958684E+19</v>
      </c>
      <c r="T33" s="3">
        <f t="shared" si="7"/>
        <v>3.9761766728550385</v>
      </c>
      <c r="U33" s="2">
        <f t="shared" si="8"/>
        <v>1.3608570937008081E-7</v>
      </c>
      <c r="V33" s="3">
        <f t="shared" si="9"/>
        <v>2756132584781.8032</v>
      </c>
    </row>
    <row r="34" spans="4:22">
      <c r="D34" s="2">
        <v>32</v>
      </c>
      <c r="E34" s="2">
        <f t="shared" si="0"/>
        <v>3.1999999999999999E-6</v>
      </c>
      <c r="F34" s="3">
        <f t="shared" si="1"/>
        <v>2.6701202886364124</v>
      </c>
      <c r="G34" s="3">
        <f t="shared" si="2"/>
        <v>1.5929006389163859E-4</v>
      </c>
      <c r="H34" s="3">
        <f t="shared" si="3"/>
        <v>6.371602555665544E+16</v>
      </c>
      <c r="I34" s="3">
        <f t="shared" si="10"/>
        <v>270764805856319.81</v>
      </c>
      <c r="P34" s="2">
        <v>650</v>
      </c>
      <c r="Q34" s="2">
        <f t="shared" si="4"/>
        <v>6.4999999999999994E-5</v>
      </c>
      <c r="R34" s="3">
        <f t="shared" si="5"/>
        <v>7.5449363718687359E-6</v>
      </c>
      <c r="S34" s="3">
        <f t="shared" si="6"/>
        <v>2.0252917058958684E+19</v>
      </c>
      <c r="T34" s="3">
        <f t="shared" si="7"/>
        <v>4.3075247289262917</v>
      </c>
      <c r="U34" s="2">
        <f t="shared" si="8"/>
        <v>8.7451262626585033E-9</v>
      </c>
      <c r="V34" s="3">
        <f t="shared" si="9"/>
        <v>177114316867.74402</v>
      </c>
    </row>
    <row r="35" spans="4:22">
      <c r="D35" s="2">
        <v>33</v>
      </c>
      <c r="E35" s="2">
        <f t="shared" si="0"/>
        <v>3.2999999999999997E-6</v>
      </c>
      <c r="F35" s="3">
        <f t="shared" si="1"/>
        <v>2.7535615476563002</v>
      </c>
      <c r="G35" s="3">
        <f t="shared" si="2"/>
        <v>9.8554194520211454E-5</v>
      </c>
      <c r="H35" s="3">
        <f t="shared" si="3"/>
        <v>3.9421677808084584E+16</v>
      </c>
      <c r="I35" s="3">
        <f t="shared" si="10"/>
        <v>270768748024100.62</v>
      </c>
      <c r="P35" s="2">
        <v>700</v>
      </c>
      <c r="Q35" s="2">
        <f t="shared" si="4"/>
        <v>6.9999999999999994E-5</v>
      </c>
      <c r="R35" s="3">
        <f t="shared" si="5"/>
        <v>7.5449363718687359E-6</v>
      </c>
      <c r="S35" s="3">
        <f t="shared" si="6"/>
        <v>2.0252917058958684E+19</v>
      </c>
      <c r="T35" s="3">
        <f t="shared" si="7"/>
        <v>4.6388727849975453</v>
      </c>
      <c r="U35" s="2">
        <f t="shared" si="8"/>
        <v>4.5118632900675612E-10</v>
      </c>
      <c r="V35" s="3">
        <f t="shared" si="9"/>
        <v>9137839299.5098763</v>
      </c>
    </row>
    <row r="36" spans="4:22">
      <c r="D36" s="2">
        <v>34</v>
      </c>
      <c r="E36" s="2">
        <f t="shared" si="0"/>
        <v>3.3999999999999996E-6</v>
      </c>
      <c r="F36" s="3">
        <f t="shared" si="1"/>
        <v>2.8370028066761881</v>
      </c>
      <c r="G36" s="3">
        <f t="shared" si="2"/>
        <v>6.0173895301392947E-5</v>
      </c>
      <c r="H36" s="3">
        <f t="shared" si="3"/>
        <v>2.406955812055718E+16</v>
      </c>
      <c r="I36" s="3">
        <f t="shared" si="10"/>
        <v>270771154979912.69</v>
      </c>
    </row>
    <row r="37" spans="4:22">
      <c r="D37" s="2">
        <v>35</v>
      </c>
      <c r="E37" s="2">
        <f t="shared" si="0"/>
        <v>3.4999999999999999E-6</v>
      </c>
      <c r="F37" s="3">
        <f t="shared" si="1"/>
        <v>2.920444065696076</v>
      </c>
      <c r="G37" s="3">
        <f t="shared" si="2"/>
        <v>3.6255562903684613E-5</v>
      </c>
      <c r="H37" s="3">
        <f t="shared" si="3"/>
        <v>1.4502225161473846E+16</v>
      </c>
      <c r="I37" s="3">
        <f t="shared" si="10"/>
        <v>270772605202428.84</v>
      </c>
    </row>
    <row r="38" spans="4:22">
      <c r="D38" s="2">
        <v>36</v>
      </c>
      <c r="E38" s="2">
        <f t="shared" si="0"/>
        <v>3.5999999999999998E-6</v>
      </c>
      <c r="F38" s="3">
        <f t="shared" si="1"/>
        <v>3.0038853247159638</v>
      </c>
      <c r="G38" s="3">
        <f t="shared" si="2"/>
        <v>2.1555714015950209E-5</v>
      </c>
      <c r="H38" s="3">
        <f t="shared" si="3"/>
        <v>8622285606380084</v>
      </c>
      <c r="I38" s="3">
        <f t="shared" si="10"/>
        <v>270773467430989.47</v>
      </c>
    </row>
    <row r="39" spans="4:22">
      <c r="D39" s="2">
        <v>37</v>
      </c>
      <c r="E39" s="2">
        <f t="shared" si="0"/>
        <v>3.6999999999999997E-6</v>
      </c>
      <c r="F39" s="3">
        <f t="shared" si="1"/>
        <v>3.0873265837358517</v>
      </c>
      <c r="G39" s="3">
        <f t="shared" si="2"/>
        <v>1.2646194751103264E-5</v>
      </c>
      <c r="H39" s="3">
        <f t="shared" si="3"/>
        <v>5058477900441306</v>
      </c>
      <c r="I39" s="3">
        <f t="shared" si="10"/>
        <v>270773973278779.5</v>
      </c>
    </row>
    <row r="40" spans="4:22">
      <c r="D40" s="2">
        <v>38</v>
      </c>
      <c r="E40" s="2">
        <f t="shared" si="0"/>
        <v>3.8E-6</v>
      </c>
      <c r="F40" s="3">
        <f t="shared" si="1"/>
        <v>3.17076784275574</v>
      </c>
      <c r="G40" s="3">
        <f t="shared" si="2"/>
        <v>7.3207596667995774E-6</v>
      </c>
      <c r="H40" s="3">
        <f t="shared" si="3"/>
        <v>2928303866719831</v>
      </c>
      <c r="I40" s="3">
        <f t="shared" si="10"/>
        <v>270774266109166.19</v>
      </c>
    </row>
    <row r="41" spans="4:22">
      <c r="D41" s="2">
        <v>39</v>
      </c>
      <c r="E41" s="2">
        <f t="shared" si="0"/>
        <v>3.8999999999999999E-6</v>
      </c>
      <c r="F41" s="3">
        <f t="shared" si="1"/>
        <v>3.2542091017756278</v>
      </c>
      <c r="G41" s="3">
        <f t="shared" si="2"/>
        <v>4.1815860404974625E-6</v>
      </c>
      <c r="H41" s="3">
        <f t="shared" si="3"/>
        <v>1672634416198985</v>
      </c>
      <c r="I41" s="3">
        <f t="shared" si="10"/>
        <v>270774433372607.81</v>
      </c>
    </row>
    <row r="42" spans="4:22">
      <c r="D42" s="2">
        <v>40</v>
      </c>
      <c r="E42" s="2">
        <f t="shared" si="0"/>
        <v>3.9999999999999998E-6</v>
      </c>
      <c r="F42" s="3">
        <f t="shared" si="1"/>
        <v>3.3376503607955157</v>
      </c>
      <c r="G42" s="3">
        <f t="shared" si="2"/>
        <v>2.3567031817574531E-6</v>
      </c>
      <c r="H42" s="3">
        <f t="shared" si="3"/>
        <v>942681272702981.25</v>
      </c>
      <c r="I42" s="3">
        <f t="shared" si="10"/>
        <v>270774527640735.09</v>
      </c>
    </row>
    <row r="43" spans="4:22">
      <c r="D43" s="2">
        <v>41</v>
      </c>
      <c r="E43" s="2">
        <f t="shared" si="0"/>
        <v>4.0999999999999997E-6</v>
      </c>
      <c r="F43" s="3">
        <f t="shared" si="1"/>
        <v>3.4210916198154031</v>
      </c>
      <c r="G43" s="3">
        <f t="shared" si="2"/>
        <v>1.3105047746346457E-6</v>
      </c>
      <c r="H43" s="3">
        <f t="shared" si="3"/>
        <v>524201909853858.31</v>
      </c>
      <c r="I43" s="3">
        <f>I42+H43*(E44-E42)/2</f>
        <v>270774580060926.09</v>
      </c>
    </row>
    <row r="44" spans="4:22">
      <c r="D44" s="2">
        <v>42</v>
      </c>
      <c r="E44" s="2">
        <f t="shared" si="0"/>
        <v>4.1999999999999996E-6</v>
      </c>
      <c r="F44" s="3">
        <f t="shared" si="1"/>
        <v>3.504532878835291</v>
      </c>
      <c r="G44" s="3">
        <f t="shared" si="2"/>
        <v>7.190078110325001E-7</v>
      </c>
      <c r="H44" s="3">
        <f t="shared" si="3"/>
        <v>287603124413000.06</v>
      </c>
      <c r="I44" s="3">
        <f t="shared" si="10"/>
        <v>270774608821238.53</v>
      </c>
    </row>
    <row r="45" spans="4:22">
      <c r="D45" s="2">
        <v>43</v>
      </c>
      <c r="E45" s="2">
        <f t="shared" si="0"/>
        <v>4.2999999999999995E-6</v>
      </c>
      <c r="F45" s="3">
        <f t="shared" si="1"/>
        <v>3.5879741378551788</v>
      </c>
      <c r="G45" s="3">
        <f t="shared" si="2"/>
        <v>3.8920801577358802E-7</v>
      </c>
      <c r="H45" s="3">
        <f t="shared" si="3"/>
        <v>155683206309435.22</v>
      </c>
      <c r="I45" s="3">
        <f t="shared" si="10"/>
        <v>270774624389559.16</v>
      </c>
    </row>
    <row r="46" spans="4:22">
      <c r="D46" s="2">
        <v>44</v>
      </c>
      <c r="E46" s="2">
        <f t="shared" si="0"/>
        <v>4.4000000000000002E-6</v>
      </c>
      <c r="F46" s="3">
        <f t="shared" si="1"/>
        <v>3.6714153968750676</v>
      </c>
      <c r="G46" s="3">
        <f t="shared" si="2"/>
        <v>2.0786215997528507E-7</v>
      </c>
      <c r="H46" s="3">
        <f t="shared" si="3"/>
        <v>83144863990114.031</v>
      </c>
      <c r="I46" s="3">
        <f t="shared" si="10"/>
        <v>270774632704045.56</v>
      </c>
    </row>
    <row r="47" spans="4:22">
      <c r="D47" s="2">
        <v>45</v>
      </c>
      <c r="E47" s="2">
        <f t="shared" si="0"/>
        <v>4.5000000000000001E-6</v>
      </c>
      <c r="F47" s="3">
        <f t="shared" si="1"/>
        <v>3.7548566558949554</v>
      </c>
      <c r="G47" s="3">
        <f t="shared" si="2"/>
        <v>1.0952350254946129E-7</v>
      </c>
      <c r="H47" s="3">
        <f t="shared" si="3"/>
        <v>43809401019784.516</v>
      </c>
      <c r="I47" s="3">
        <f t="shared" si="10"/>
        <v>270774637084985.66</v>
      </c>
    </row>
    <row r="48" spans="4:22">
      <c r="D48" s="2">
        <v>46</v>
      </c>
      <c r="E48" s="2">
        <f t="shared" si="0"/>
        <v>4.6E-6</v>
      </c>
      <c r="F48" s="3">
        <f t="shared" si="1"/>
        <v>3.8382979149148428</v>
      </c>
      <c r="G48" s="3">
        <f t="shared" si="2"/>
        <v>5.693385088506117E-8</v>
      </c>
      <c r="H48" s="3">
        <f t="shared" si="3"/>
        <v>22773540354024.469</v>
      </c>
      <c r="I48" s="3">
        <f t="shared" si="10"/>
        <v>270774639362339.69</v>
      </c>
    </row>
    <row r="49" spans="4:9">
      <c r="D49" s="2">
        <v>47</v>
      </c>
      <c r="E49" s="2">
        <f t="shared" si="0"/>
        <v>4.6999999999999999E-6</v>
      </c>
      <c r="F49" s="3">
        <f t="shared" si="1"/>
        <v>3.9217391739347307</v>
      </c>
      <c r="G49" s="3">
        <f t="shared" si="2"/>
        <v>2.9198370796127773E-8</v>
      </c>
      <c r="H49" s="3">
        <f t="shared" si="3"/>
        <v>11679348318451.109</v>
      </c>
      <c r="I49" s="3">
        <f t="shared" si="10"/>
        <v>270774640530274.53</v>
      </c>
    </row>
    <row r="50" spans="4:9">
      <c r="D50" s="2">
        <v>48</v>
      </c>
      <c r="E50" s="2">
        <f t="shared" si="0"/>
        <v>4.7999999999999998E-6</v>
      </c>
      <c r="F50" s="3">
        <f t="shared" si="1"/>
        <v>4.005180432954619</v>
      </c>
      <c r="G50" s="3">
        <f t="shared" si="2"/>
        <v>1.4772884940558539E-8</v>
      </c>
      <c r="H50" s="3">
        <f t="shared" si="3"/>
        <v>5909153976223.416</v>
      </c>
      <c r="I50" s="3">
        <f t="shared" si="10"/>
        <v>270774641121189.94</v>
      </c>
    </row>
    <row r="51" spans="4:9">
      <c r="D51" s="2">
        <v>49</v>
      </c>
      <c r="E51" s="2">
        <f t="shared" si="0"/>
        <v>4.8999999999999997E-6</v>
      </c>
      <c r="F51" s="3">
        <f t="shared" si="1"/>
        <v>4.0886216919745069</v>
      </c>
      <c r="G51" s="3">
        <f t="shared" si="2"/>
        <v>7.3736882419862828E-9</v>
      </c>
      <c r="H51" s="3">
        <f t="shared" si="3"/>
        <v>2949475296794.5132</v>
      </c>
      <c r="I51" s="3">
        <f t="shared" si="10"/>
        <v>270774641416137.47</v>
      </c>
    </row>
    <row r="52" spans="4:9">
      <c r="D52" s="2">
        <v>50</v>
      </c>
      <c r="E52" s="2">
        <f t="shared" si="0"/>
        <v>4.9999999999999996E-6</v>
      </c>
      <c r="F52" s="3">
        <f t="shared" si="1"/>
        <v>4.1720629509943938</v>
      </c>
      <c r="G52" s="3">
        <f t="shared" si="2"/>
        <v>3.6308759111516475E-9</v>
      </c>
      <c r="H52" s="3">
        <f t="shared" si="3"/>
        <v>1452350364460.6589</v>
      </c>
      <c r="I52" s="3">
        <f t="shared" si="10"/>
        <v>270774641561372.5</v>
      </c>
    </row>
    <row r="53" spans="4:9">
      <c r="D53" s="2">
        <v>51</v>
      </c>
      <c r="E53" s="2">
        <f t="shared" si="0"/>
        <v>5.0999999999999995E-6</v>
      </c>
      <c r="F53" s="3">
        <f t="shared" si="1"/>
        <v>4.2555042100142817</v>
      </c>
      <c r="G53" s="3">
        <f t="shared" si="2"/>
        <v>1.7637617207113616E-9</v>
      </c>
      <c r="H53" s="3">
        <f t="shared" si="3"/>
        <v>705504688284.54468</v>
      </c>
      <c r="I53" s="3">
        <f t="shared" si="10"/>
        <v>270774641631922.97</v>
      </c>
    </row>
    <row r="54" spans="4:9">
      <c r="D54" s="2">
        <v>52</v>
      </c>
      <c r="E54" s="2">
        <f t="shared" si="0"/>
        <v>5.1999999999999993E-6</v>
      </c>
      <c r="F54" s="3">
        <f t="shared" si="1"/>
        <v>4.3389454690341696</v>
      </c>
      <c r="G54" s="3">
        <f t="shared" si="2"/>
        <v>8.4521119437748348E-10</v>
      </c>
      <c r="H54" s="3">
        <f t="shared" si="3"/>
        <v>338084477750.99341</v>
      </c>
      <c r="I54" s="3">
        <f t="shared" si="10"/>
        <v>270774641665731.41</v>
      </c>
    </row>
    <row r="55" spans="4:9">
      <c r="D55" s="2">
        <v>53</v>
      </c>
      <c r="E55" s="2">
        <f t="shared" si="0"/>
        <v>5.3000000000000001E-6</v>
      </c>
      <c r="F55" s="3">
        <f t="shared" si="1"/>
        <v>4.4223867280540583</v>
      </c>
      <c r="G55" s="3">
        <f t="shared" si="2"/>
        <v>3.9956053137793912E-10</v>
      </c>
      <c r="H55" s="3">
        <f t="shared" si="3"/>
        <v>159824212551.17566</v>
      </c>
      <c r="I55" s="3">
        <f t="shared" si="10"/>
        <v>270774641681713.81</v>
      </c>
    </row>
    <row r="56" spans="4:9">
      <c r="D56" s="2">
        <v>54</v>
      </c>
      <c r="E56" s="2">
        <f t="shared" si="0"/>
        <v>5.4E-6</v>
      </c>
      <c r="F56" s="3">
        <f t="shared" si="1"/>
        <v>4.5058279870739462</v>
      </c>
      <c r="G56" s="3">
        <f t="shared" si="2"/>
        <v>1.8633196218124176E-10</v>
      </c>
      <c r="H56" s="3">
        <f t="shared" si="3"/>
        <v>74532784872.496704</v>
      </c>
      <c r="I56" s="3">
        <f t="shared" si="10"/>
        <v>270774641689167.09</v>
      </c>
    </row>
    <row r="57" spans="4:9">
      <c r="D57" s="2">
        <v>55</v>
      </c>
      <c r="E57" s="2">
        <f t="shared" si="0"/>
        <v>5.4999999999999999E-6</v>
      </c>
      <c r="F57" s="3">
        <f t="shared" si="1"/>
        <v>4.589269246093834</v>
      </c>
      <c r="G57" s="3">
        <f t="shared" si="2"/>
        <v>8.5718625774982585E-11</v>
      </c>
      <c r="H57" s="3">
        <f t="shared" si="3"/>
        <v>34287450309.993034</v>
      </c>
      <c r="I57" s="3">
        <f t="shared" si="10"/>
        <v>270774641692595.84</v>
      </c>
    </row>
    <row r="58" spans="4:9">
      <c r="D58" s="2">
        <v>56</v>
      </c>
      <c r="E58" s="2">
        <f t="shared" si="0"/>
        <v>5.5999999999999997E-6</v>
      </c>
      <c r="F58" s="3">
        <f t="shared" si="1"/>
        <v>4.6727105051137219</v>
      </c>
      <c r="G58" s="3">
        <f t="shared" si="2"/>
        <v>3.8899314158275874E-11</v>
      </c>
      <c r="H58" s="3">
        <f t="shared" si="3"/>
        <v>15559725663.310349</v>
      </c>
      <c r="I58" s="3">
        <f t="shared" si="10"/>
        <v>270774641694151.81</v>
      </c>
    </row>
    <row r="59" spans="4:9">
      <c r="D59" s="2">
        <v>57</v>
      </c>
      <c r="E59" s="2">
        <f t="shared" si="0"/>
        <v>5.6999999999999996E-6</v>
      </c>
      <c r="F59" s="3">
        <f t="shared" si="1"/>
        <v>4.7561517641336097</v>
      </c>
      <c r="G59" s="3">
        <f t="shared" si="2"/>
        <v>1.7413401531185637E-11</v>
      </c>
      <c r="H59" s="3">
        <f t="shared" si="3"/>
        <v>6965360612.4742546</v>
      </c>
      <c r="I59" s="3">
        <f t="shared" si="10"/>
        <v>270774641694848.34</v>
      </c>
    </row>
    <row r="60" spans="4:9">
      <c r="D60" s="2">
        <v>58</v>
      </c>
      <c r="E60" s="2">
        <f t="shared" si="0"/>
        <v>5.7999999999999995E-6</v>
      </c>
      <c r="F60" s="3">
        <f t="shared" si="1"/>
        <v>4.8395930231534976</v>
      </c>
      <c r="G60" s="3">
        <f t="shared" si="2"/>
        <v>7.6894701047047973E-12</v>
      </c>
      <c r="H60" s="3">
        <f t="shared" si="3"/>
        <v>3075788041.8819189</v>
      </c>
      <c r="I60" s="3">
        <f t="shared" si="10"/>
        <v>270774641695155.94</v>
      </c>
    </row>
    <row r="61" spans="4:9">
      <c r="D61" s="2">
        <v>59</v>
      </c>
      <c r="E61" s="2">
        <f t="shared" si="0"/>
        <v>5.8999999999999994E-6</v>
      </c>
      <c r="F61" s="3">
        <f t="shared" si="1"/>
        <v>4.9230342821733855</v>
      </c>
      <c r="G61" s="3">
        <f t="shared" si="2"/>
        <v>3.3494747648241168E-12</v>
      </c>
      <c r="H61" s="3">
        <f t="shared" si="3"/>
        <v>1339789905.9296467</v>
      </c>
      <c r="I61" s="3">
        <f t="shared" si="10"/>
        <v>270774641695289.91</v>
      </c>
    </row>
    <row r="62" spans="4:9">
      <c r="D62" s="2">
        <v>60</v>
      </c>
      <c r="E62" s="2">
        <f t="shared" si="0"/>
        <v>6.0000000000000002E-6</v>
      </c>
      <c r="F62" s="3">
        <f t="shared" si="1"/>
        <v>5.0064755411932733</v>
      </c>
      <c r="G62" s="3">
        <f t="shared" si="2"/>
        <v>1.4391996206615647E-12</v>
      </c>
      <c r="H62" s="3">
        <f t="shared" si="3"/>
        <v>575679848.26462591</v>
      </c>
      <c r="I6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 fixed dose diffusion</vt:lpstr>
      <vt:lpstr>POCl fixed conc diffusion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2018-08-19T23:00:50Z</dcterms:created>
  <dcterms:modified xsi:type="dcterms:W3CDTF">2019-04-02T01:54:05Z</dcterms:modified>
</cp:coreProperties>
</file>